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5" windowWidth="9960" windowHeight="6540" activeTab="0"/>
  </bookViews>
  <sheets>
    <sheet name="Хозяева" sheetId="1" r:id="rId1"/>
    <sheet name="Гости" sheetId="2" r:id="rId2"/>
    <sheet name="Тур1" sheetId="3" r:id="rId3"/>
    <sheet name="Тур2" sheetId="4" r:id="rId4"/>
    <sheet name="Тур3" sheetId="5" r:id="rId5"/>
    <sheet name="Тур4" sheetId="6" r:id="rId6"/>
    <sheet name="Итоги" sheetId="7" r:id="rId7"/>
    <sheet name="ИстЗам" sheetId="8" r:id="rId8"/>
    <sheet name="Настройки" sheetId="9" r:id="rId9"/>
  </sheets>
  <definedNames>
    <definedName name="PtsDraw">'Настройки'!$B$6</definedName>
    <definedName name="PtsLose">'Настройки'!$B$7</definedName>
    <definedName name="PtsTDraw">'Настройки'!$B$9</definedName>
    <definedName name="PtsTLose">'Настройки'!$B$10</definedName>
    <definedName name="PtsTWin">'Настройки'!$B$8</definedName>
    <definedName name="PtsWin">'Настройки'!$B$5</definedName>
  </definedNames>
  <calcPr fullCalcOnLoad="1"/>
</workbook>
</file>

<file path=xl/comments1.xml><?xml version="1.0" encoding="utf-8"?>
<comments xmlns="http://schemas.openxmlformats.org/spreadsheetml/2006/main">
  <authors>
    <author>Armada</author>
  </authors>
  <commentList>
    <comment ref="C4" authorId="0">
      <text>
        <r>
          <rPr>
            <sz val="8"/>
            <rFont val="Tahoma"/>
            <family val="0"/>
          </rPr>
          <t xml:space="preserve">В поля, отмеченные серым цветом, можно вводить свои данные.
</t>
        </r>
      </text>
    </comment>
  </commentList>
</comments>
</file>

<file path=xl/comments2.xml><?xml version="1.0" encoding="utf-8"?>
<comments xmlns="http://schemas.openxmlformats.org/spreadsheetml/2006/main">
  <authors>
    <author>Armada</author>
  </authors>
  <commentList>
    <comment ref="C4" authorId="0">
      <text>
        <r>
          <rPr>
            <b/>
            <sz val="8"/>
            <rFont val="Tahoma"/>
            <family val="0"/>
          </rPr>
          <t>По полям, доступным для ввода, можно перемещаться клавишей TAB.</t>
        </r>
      </text>
    </comment>
  </commentList>
</comments>
</file>

<file path=xl/comments3.xml><?xml version="1.0" encoding="utf-8"?>
<comments xmlns="http://schemas.openxmlformats.org/spreadsheetml/2006/main">
  <authors>
    <author>Armada</author>
  </authors>
  <commentList>
    <comment ref="D6" authorId="0">
      <text>
        <r>
          <rPr>
            <b/>
            <sz val="8"/>
            <rFont val="Tahoma"/>
            <family val="0"/>
          </rPr>
          <t>Допустимые значения -
от 1 до 300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<sst xmlns="http://schemas.openxmlformats.org/spreadsheetml/2006/main" count="186" uniqueCount="51">
  <si>
    <t>Пара</t>
  </si>
  <si>
    <t>Стартовый состав</t>
  </si>
  <si>
    <t>A</t>
  </si>
  <si>
    <t>B</t>
  </si>
  <si>
    <t>C</t>
  </si>
  <si>
    <t>Тур 1</t>
  </si>
  <si>
    <t>Участники</t>
  </si>
  <si>
    <t>Очки</t>
  </si>
  <si>
    <t>Сумма</t>
  </si>
  <si>
    <t>Дорожка No.</t>
  </si>
  <si>
    <t>Тур 2</t>
  </si>
  <si>
    <t>Хозяева:</t>
  </si>
  <si>
    <t>Гости:</t>
  </si>
  <si>
    <t>Состав 1 тура</t>
  </si>
  <si>
    <t>Состав 2 тура</t>
  </si>
  <si>
    <t>Состав 3 тура</t>
  </si>
  <si>
    <t>Тур 3</t>
  </si>
  <si>
    <t>Тур</t>
  </si>
  <si>
    <t>Команда</t>
  </si>
  <si>
    <t>Дорожки</t>
  </si>
  <si>
    <t>Результат</t>
  </si>
  <si>
    <t>Итого</t>
  </si>
  <si>
    <t>Общий счет</t>
  </si>
  <si>
    <t>D</t>
  </si>
  <si>
    <t>Состав 4 тура</t>
  </si>
  <si>
    <t>Тур 4</t>
  </si>
  <si>
    <t>Название параметра</t>
  </si>
  <si>
    <t>Значение</t>
  </si>
  <si>
    <t>Количество очков за победу</t>
  </si>
  <si>
    <t>Количество очков за ничью</t>
  </si>
  <si>
    <t>Количество очков за поражение</t>
  </si>
  <si>
    <t>Итоговая таблица</t>
  </si>
  <si>
    <t>Настройка параметров</t>
  </si>
  <si>
    <t>История замен</t>
  </si>
  <si>
    <t>Стартовый протокол</t>
  </si>
  <si>
    <t>Замены</t>
  </si>
  <si>
    <t>после 1 тура</t>
  </si>
  <si>
    <t>после 2 тура</t>
  </si>
  <si>
    <t>после 3 тура</t>
  </si>
  <si>
    <t>Запасные</t>
  </si>
  <si>
    <t>11.</t>
  </si>
  <si>
    <t>12.</t>
  </si>
  <si>
    <t>13.</t>
  </si>
  <si>
    <t>14.</t>
  </si>
  <si>
    <t>15.</t>
  </si>
  <si>
    <t>16.</t>
  </si>
  <si>
    <t>Количество очков за техническую победу</t>
  </si>
  <si>
    <t>Количество очков за техническую ничью</t>
  </si>
  <si>
    <t>Количество очков за техническое поражение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</si>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</sst>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sz val="14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" xfId="0" applyNumberFormat="1" applyFont="1" applyBorder="1" applyAlignment="1" applyProtection="1">
      <alignment horizontal="left" vertical="center" wrapText="1"/>
      <protection hidden="1"/>
    </xf>
    <xf numFmtId="1" fontId="4" fillId="0" borderId="2" xfId="0" applyNumberFormat="1" applyFont="1" applyBorder="1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left" vertical="center" inden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" fontId="4" fillId="0" borderId="4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NumberFormat="1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  <protection hidden="1"/>
    </xf>
    <xf numFmtId="0" fontId="15" fillId="3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15" fillId="3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5" width="19.75390625" style="1" customWidth="1"/>
  </cols>
  <sheetData>
    <row r="1" ht="15" customHeight="1"/>
    <row r="2" spans="1:5" ht="24.75" customHeight="1">
      <c r="A2" s="58" t="s">
        <v>34</v>
      </c>
      <c r="B2" s="58"/>
      <c r="C2" s="58"/>
      <c r="D2" s="58"/>
      <c r="E2" s="58"/>
    </row>
    <row r="3" ht="15" customHeight="1"/>
    <row r="4" spans="2:4" ht="18">
      <c r="B4" s="4" t="s">
        <v>11</v>
      </c>
      <c r="C4" s="65"/>
      <c r="D4" s="66"/>
    </row>
    <row r="5" spans="2:4" ht="15" customHeight="1" thickBot="1">
      <c r="B5" s="4"/>
      <c r="C5" s="14"/>
      <c r="D5" s="15"/>
    </row>
    <row r="6" spans="1:5" ht="19.5" customHeight="1" thickBot="1">
      <c r="A6" s="69" t="s">
        <v>0</v>
      </c>
      <c r="B6" s="71" t="s">
        <v>1</v>
      </c>
      <c r="C6" s="63" t="s">
        <v>35</v>
      </c>
      <c r="D6" s="67"/>
      <c r="E6" s="68"/>
    </row>
    <row r="7" spans="1:5" ht="19.5" customHeight="1" thickBot="1">
      <c r="A7" s="70"/>
      <c r="B7" s="72"/>
      <c r="C7" s="25" t="s">
        <v>36</v>
      </c>
      <c r="D7" s="25" t="s">
        <v>37</v>
      </c>
      <c r="E7" s="25" t="s">
        <v>38</v>
      </c>
    </row>
    <row r="8" spans="1:5" ht="19.5" customHeight="1" thickBot="1" thickTop="1">
      <c r="A8" s="61" t="s">
        <v>2</v>
      </c>
      <c r="B8" s="51"/>
      <c r="C8" s="51"/>
      <c r="D8" s="51"/>
      <c r="E8" s="51"/>
    </row>
    <row r="9" spans="1:5" ht="19.5" customHeight="1" thickBot="1">
      <c r="A9" s="62"/>
      <c r="B9" s="53"/>
      <c r="C9" s="53"/>
      <c r="D9" s="53"/>
      <c r="E9" s="53"/>
    </row>
    <row r="10" spans="1:5" ht="19.5" customHeight="1" thickBot="1" thickTop="1">
      <c r="A10" s="59" t="s">
        <v>3</v>
      </c>
      <c r="B10" s="49"/>
      <c r="C10" s="49"/>
      <c r="D10" s="49"/>
      <c r="E10" s="49"/>
    </row>
    <row r="11" spans="1:5" ht="19.5" customHeight="1" thickBot="1">
      <c r="A11" s="60"/>
      <c r="B11" s="55"/>
      <c r="C11" s="55"/>
      <c r="D11" s="55"/>
      <c r="E11" s="55"/>
    </row>
    <row r="12" spans="1:5" ht="19.5" customHeight="1" thickBot="1" thickTop="1">
      <c r="A12" s="61" t="s">
        <v>4</v>
      </c>
      <c r="B12" s="51"/>
      <c r="C12" s="51"/>
      <c r="D12" s="51"/>
      <c r="E12" s="51"/>
    </row>
    <row r="13" spans="1:5" ht="19.5" customHeight="1" thickBot="1">
      <c r="A13" s="62"/>
      <c r="B13" s="53"/>
      <c r="C13" s="53"/>
      <c r="D13" s="53"/>
      <c r="E13" s="53"/>
    </row>
    <row r="14" spans="1:5" ht="19.5" customHeight="1" thickBot="1" thickTop="1">
      <c r="A14" s="61" t="s">
        <v>23</v>
      </c>
      <c r="B14" s="51"/>
      <c r="C14" s="51"/>
      <c r="D14" s="51"/>
      <c r="E14" s="51"/>
    </row>
    <row r="15" spans="1:5" ht="19.5" customHeight="1" thickBot="1">
      <c r="A15" s="62"/>
      <c r="B15" s="53"/>
      <c r="C15" s="53"/>
      <c r="D15" s="53"/>
      <c r="E15" s="53"/>
    </row>
    <row r="16" ht="15" customHeight="1" thickBot="1" thickTop="1"/>
    <row r="17" spans="1:3" s="18" customFormat="1" ht="19.5" customHeight="1" thickBot="1">
      <c r="A17" s="63" t="s">
        <v>39</v>
      </c>
      <c r="B17" s="64"/>
      <c r="C17" s="19"/>
    </row>
    <row r="18" spans="1:5" s="18" customFormat="1" ht="19.5" customHeight="1" thickBot="1">
      <c r="A18" s="10" t="s">
        <v>49</v>
      </c>
      <c r="B18" s="7"/>
      <c r="C18" s="20"/>
      <c r="D18" s="17"/>
      <c r="E18" s="17"/>
    </row>
    <row r="19" spans="1:5" s="18" customFormat="1" ht="19.5" customHeight="1" thickBot="1">
      <c r="A19" s="10" t="s">
        <v>50</v>
      </c>
      <c r="B19" s="7"/>
      <c r="C19" s="20"/>
      <c r="D19" s="17"/>
      <c r="E19" s="17"/>
    </row>
    <row r="20" spans="1:5" s="18" customFormat="1" ht="19.5" customHeight="1" thickBot="1">
      <c r="A20" s="10" t="s">
        <v>40</v>
      </c>
      <c r="B20" s="7"/>
      <c r="C20" s="20"/>
      <c r="D20" s="17"/>
      <c r="E20" s="17"/>
    </row>
    <row r="21" spans="1:5" s="18" customFormat="1" ht="19.5" customHeight="1" thickBot="1">
      <c r="A21" s="10" t="s">
        <v>41</v>
      </c>
      <c r="B21" s="7"/>
      <c r="C21" s="20"/>
      <c r="D21" s="17"/>
      <c r="E21" s="17"/>
    </row>
    <row r="22" spans="1:5" s="18" customFormat="1" ht="19.5" customHeight="1" thickBot="1">
      <c r="A22" s="10" t="s">
        <v>42</v>
      </c>
      <c r="B22" s="7"/>
      <c r="C22" s="20"/>
      <c r="D22" s="17"/>
      <c r="E22" s="17"/>
    </row>
    <row r="23" spans="1:5" s="18" customFormat="1" ht="19.5" customHeight="1" thickBot="1">
      <c r="A23" s="10" t="s">
        <v>43</v>
      </c>
      <c r="B23" s="7"/>
      <c r="C23" s="20"/>
      <c r="D23" s="17"/>
      <c r="E23" s="17"/>
    </row>
    <row r="24" spans="1:5" s="18" customFormat="1" ht="19.5" customHeight="1" thickBot="1">
      <c r="A24" s="10" t="s">
        <v>44</v>
      </c>
      <c r="B24" s="7"/>
      <c r="C24" s="20"/>
      <c r="D24" s="17"/>
      <c r="E24" s="17"/>
    </row>
    <row r="25" spans="1:5" ht="19.5" customHeight="1" thickBot="1">
      <c r="A25" s="10" t="s">
        <v>45</v>
      </c>
      <c r="B25" s="7"/>
      <c r="C25" s="20"/>
      <c r="D25" s="17"/>
      <c r="E25" s="17"/>
    </row>
    <row r="26" ht="12.75">
      <c r="B26" s="21">
        <f aca="true" t="shared" si="0" ref="B26:B33">TRIM(B8)</f>
      </c>
    </row>
    <row r="27" ht="12.75">
      <c r="B27" s="21">
        <f t="shared" si="0"/>
      </c>
    </row>
    <row r="28" ht="12.75">
      <c r="B28" s="21">
        <f t="shared" si="0"/>
      </c>
    </row>
    <row r="29" ht="12.75">
      <c r="B29" s="21">
        <f t="shared" si="0"/>
      </c>
    </row>
    <row r="30" ht="12.75">
      <c r="B30" s="21">
        <f t="shared" si="0"/>
      </c>
    </row>
    <row r="31" ht="12.75">
      <c r="B31" s="21">
        <f t="shared" si="0"/>
      </c>
    </row>
    <row r="32" ht="12.75">
      <c r="B32" s="21">
        <f t="shared" si="0"/>
      </c>
    </row>
    <row r="33" ht="12.75">
      <c r="B33" s="21">
        <f t="shared" si="0"/>
      </c>
    </row>
    <row r="34" ht="12.75">
      <c r="B34" s="21"/>
    </row>
    <row r="35" ht="12.75">
      <c r="B35" s="21"/>
    </row>
  </sheetData>
  <sheetProtection sheet="1" objects="1" scenarios="1"/>
  <mergeCells count="10">
    <mergeCell ref="A2:E2"/>
    <mergeCell ref="A10:A11"/>
    <mergeCell ref="A12:A13"/>
    <mergeCell ref="A17:B17"/>
    <mergeCell ref="C4:D4"/>
    <mergeCell ref="A14:A15"/>
    <mergeCell ref="A8:A9"/>
    <mergeCell ref="C6:E6"/>
    <mergeCell ref="A6:A7"/>
    <mergeCell ref="B6:B7"/>
  </mergeCells>
  <dataValidations count="1">
    <dataValidation errorStyle="warning" type="list" allowBlank="1" showInputMessage="1" showErrorMessage="1" error="Игрок не внесен в стартовый протокол." sqref="C8:E15">
      <formula1>$B$18:$B$33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1" customWidth="1"/>
    <col min="2" max="5" width="19.75390625" style="1" customWidth="1"/>
  </cols>
  <sheetData>
    <row r="1" ht="15" customHeight="1"/>
    <row r="2" spans="1:5" ht="24.75" customHeight="1">
      <c r="A2" s="58" t="s">
        <v>34</v>
      </c>
      <c r="B2" s="58"/>
      <c r="C2" s="58"/>
      <c r="D2" s="58"/>
      <c r="E2" s="58"/>
    </row>
    <row r="3" ht="15" customHeight="1"/>
    <row r="4" spans="2:4" ht="18">
      <c r="B4" s="4" t="s">
        <v>12</v>
      </c>
      <c r="C4" s="65"/>
      <c r="D4" s="73"/>
    </row>
    <row r="5" spans="2:4" ht="15" customHeight="1" thickBot="1">
      <c r="B5" s="4"/>
      <c r="C5" s="14"/>
      <c r="D5" s="16"/>
    </row>
    <row r="6" spans="1:5" s="1" customFormat="1" ht="19.5" customHeight="1" thickBot="1">
      <c r="A6" s="74" t="s">
        <v>0</v>
      </c>
      <c r="B6" s="76" t="s">
        <v>1</v>
      </c>
      <c r="C6" s="63" t="s">
        <v>35</v>
      </c>
      <c r="D6" s="67"/>
      <c r="E6" s="68"/>
    </row>
    <row r="7" spans="1:5" ht="19.5" customHeight="1" thickBot="1">
      <c r="A7" s="75"/>
      <c r="B7" s="75"/>
      <c r="C7" s="25" t="s">
        <v>36</v>
      </c>
      <c r="D7" s="25" t="s">
        <v>37</v>
      </c>
      <c r="E7" s="25" t="s">
        <v>38</v>
      </c>
    </row>
    <row r="8" spans="1:5" ht="19.5" customHeight="1" thickBot="1" thickTop="1">
      <c r="A8" s="61">
        <v>1</v>
      </c>
      <c r="B8" s="50"/>
      <c r="C8" s="51"/>
      <c r="D8" s="51"/>
      <c r="E8" s="51"/>
    </row>
    <row r="9" spans="1:5" ht="19.5" customHeight="1" thickBot="1">
      <c r="A9" s="62"/>
      <c r="B9" s="52"/>
      <c r="C9" s="53"/>
      <c r="D9" s="53"/>
      <c r="E9" s="53"/>
    </row>
    <row r="10" spans="1:5" ht="19.5" customHeight="1" thickBot="1" thickTop="1">
      <c r="A10" s="59">
        <v>2</v>
      </c>
      <c r="B10" s="48"/>
      <c r="C10" s="49"/>
      <c r="D10" s="49"/>
      <c r="E10" s="49"/>
    </row>
    <row r="11" spans="1:5" ht="19.5" customHeight="1" thickBot="1">
      <c r="A11" s="60"/>
      <c r="B11" s="54"/>
      <c r="C11" s="55"/>
      <c r="D11" s="55"/>
      <c r="E11" s="55"/>
    </row>
    <row r="12" spans="1:5" ht="19.5" customHeight="1" thickBot="1" thickTop="1">
      <c r="A12" s="61">
        <v>3</v>
      </c>
      <c r="B12" s="50"/>
      <c r="C12" s="51"/>
      <c r="D12" s="51"/>
      <c r="E12" s="51"/>
    </row>
    <row r="13" spans="1:5" ht="19.5" customHeight="1" thickBot="1">
      <c r="A13" s="62"/>
      <c r="B13" s="52"/>
      <c r="C13" s="53"/>
      <c r="D13" s="53"/>
      <c r="E13" s="53"/>
    </row>
    <row r="14" spans="1:5" ht="19.5" customHeight="1" thickBot="1" thickTop="1">
      <c r="A14" s="61">
        <v>4</v>
      </c>
      <c r="B14" s="50"/>
      <c r="C14" s="51"/>
      <c r="D14" s="51"/>
      <c r="E14" s="51"/>
    </row>
    <row r="15" spans="1:5" ht="19.5" customHeight="1" thickBot="1">
      <c r="A15" s="62"/>
      <c r="B15" s="52"/>
      <c r="C15" s="53"/>
      <c r="D15" s="53"/>
      <c r="E15" s="53"/>
    </row>
    <row r="16" ht="15" customHeight="1" thickBot="1" thickTop="1"/>
    <row r="17" spans="1:2" s="18" customFormat="1" ht="19.5" customHeight="1" thickBot="1">
      <c r="A17" s="63" t="s">
        <v>39</v>
      </c>
      <c r="B17" s="64"/>
    </row>
    <row r="18" spans="1:2" s="18" customFormat="1" ht="19.5" customHeight="1" thickBot="1">
      <c r="A18" s="10" t="s">
        <v>49</v>
      </c>
      <c r="B18" s="7"/>
    </row>
    <row r="19" spans="1:2" s="18" customFormat="1" ht="19.5" customHeight="1" thickBot="1">
      <c r="A19" s="10" t="s">
        <v>50</v>
      </c>
      <c r="B19" s="7"/>
    </row>
    <row r="20" spans="1:2" s="18" customFormat="1" ht="19.5" customHeight="1" thickBot="1">
      <c r="A20" s="10" t="s">
        <v>40</v>
      </c>
      <c r="B20" s="7"/>
    </row>
    <row r="21" spans="1:2" s="18" customFormat="1" ht="19.5" customHeight="1" thickBot="1">
      <c r="A21" s="10" t="s">
        <v>41</v>
      </c>
      <c r="B21" s="7"/>
    </row>
    <row r="22" spans="1:2" s="18" customFormat="1" ht="19.5" customHeight="1" thickBot="1">
      <c r="A22" s="10" t="s">
        <v>42</v>
      </c>
      <c r="B22" s="7"/>
    </row>
    <row r="23" spans="1:2" s="18" customFormat="1" ht="19.5" customHeight="1" thickBot="1">
      <c r="A23" s="10" t="s">
        <v>43</v>
      </c>
      <c r="B23" s="7"/>
    </row>
    <row r="24" spans="1:2" s="18" customFormat="1" ht="19.5" customHeight="1" thickBot="1">
      <c r="A24" s="10" t="s">
        <v>44</v>
      </c>
      <c r="B24" s="7"/>
    </row>
    <row r="25" spans="1:2" s="18" customFormat="1" ht="19.5" customHeight="1" thickBot="1">
      <c r="A25" s="10" t="s">
        <v>45</v>
      </c>
      <c r="B25" s="7"/>
    </row>
    <row r="26" ht="12.75">
      <c r="B26" s="21">
        <f aca="true" t="shared" si="0" ref="B26:B33">TRIM(B8)</f>
      </c>
    </row>
    <row r="27" ht="12.75">
      <c r="B27" s="21">
        <f t="shared" si="0"/>
      </c>
    </row>
    <row r="28" ht="12.75">
      <c r="B28" s="21">
        <f t="shared" si="0"/>
      </c>
    </row>
    <row r="29" ht="12.75">
      <c r="B29" s="21">
        <f t="shared" si="0"/>
      </c>
    </row>
    <row r="30" ht="12.75">
      <c r="B30" s="21">
        <f t="shared" si="0"/>
      </c>
    </row>
    <row r="31" ht="12.75">
      <c r="B31" s="21">
        <f t="shared" si="0"/>
      </c>
    </row>
    <row r="32" ht="12.75">
      <c r="B32" s="21">
        <f t="shared" si="0"/>
      </c>
    </row>
    <row r="33" ht="12.75">
      <c r="B33" s="21">
        <f t="shared" si="0"/>
      </c>
    </row>
    <row r="34" ht="12.75">
      <c r="B34" s="21"/>
    </row>
    <row r="35" ht="12.75">
      <c r="B35" s="21"/>
    </row>
  </sheetData>
  <sheetProtection sheet="1" objects="1" scenarios="1"/>
  <mergeCells count="10">
    <mergeCell ref="A17:B17"/>
    <mergeCell ref="A14:A15"/>
    <mergeCell ref="A2:E2"/>
    <mergeCell ref="A8:A9"/>
    <mergeCell ref="A10:A11"/>
    <mergeCell ref="A12:A13"/>
    <mergeCell ref="C4:D4"/>
    <mergeCell ref="A6:A7"/>
    <mergeCell ref="B6:B7"/>
    <mergeCell ref="C6:E6"/>
  </mergeCells>
  <dataValidations count="1">
    <dataValidation errorStyle="warning" type="list" allowBlank="1" showInputMessage="1" showErrorMessage="1" error="Игрок не внесен в стартовый протокол." sqref="C8:E15">
      <formula1>$B$18:$B$33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5</v>
      </c>
    </row>
    <row r="4" spans="3:7" ht="18.75" thickBot="1">
      <c r="C4" s="4" t="s">
        <v>9</v>
      </c>
      <c r="D4" s="8"/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7" t="s">
        <v>2</v>
      </c>
      <c r="C7" s="5" t="str">
        <f>CONCATENATE("1. ",IF(B7="A",ИстЗам!$B$7,""),IF(B7="B",ИстЗам!$B$9,""),IF(B7="C",ИстЗам!$B$11,""),IF(B7="D",ИстЗам!$B$13,""),IF(B7=1,ИстЗам!$B$19,""),IF(B7=2,ИстЗам!$B$21,""),IF(B7=3,ИстЗам!$B$23,""),IF(B7=4,ИстЗам!$B$25,""))</f>
        <v>1. </v>
      </c>
      <c r="D7" s="9"/>
      <c r="E7" s="78" t="str">
        <f>IF(AND(D7=0,D8=0)," ",D7+D8)</f>
        <v> </v>
      </c>
      <c r="F7" s="78" t="str">
        <f>IF(F4="ТП1",PtsTLose,IF(F4="ТП2",PtsTWin,IF(F4="ТН",PtsTDraw,IF(OR(D7=0,D8=0,D9=0,D10=0)," ",IF(E7&lt;E9,PtsLose,IF(E7=E9,PtsDraw,PtsWin))))))</f>
        <v> </v>
      </c>
    </row>
    <row r="8" spans="2:6" ht="19.5" customHeight="1" thickBot="1">
      <c r="B8" s="77"/>
      <c r="C8" s="5" t="str">
        <f>CONCATENATE("2. ",IF(B7="A",ИстЗам!$B$8,""),IF(B7="B",ИстЗам!$B$10,""),IF(B7="C",ИстЗам!$B$12,""),IF(B7="D",ИстЗам!$B$14,""),IF(B7=1,ИстЗам!$B$20,""),IF(B7=2,ИстЗам!$B$22,""),IF(B7=3,ИстЗам!$B$24,""),IF(B7=4,ИстЗам!$B$26,""))</f>
        <v>2. </v>
      </c>
      <c r="D8" s="9"/>
      <c r="E8" s="78"/>
      <c r="F8" s="78"/>
    </row>
    <row r="9" spans="2:6" ht="19.5" customHeight="1" thickBot="1">
      <c r="B9" s="79">
        <v>1</v>
      </c>
      <c r="C9" s="5" t="str">
        <f>CONCATENATE("3. ",IF(B9="A",ИстЗам!$B$7,""),IF(B9="B",ИстЗам!$B$9,""),IF(B9="C",ИстЗам!$B$11,""),IF(B9="D",ИстЗам!$B$13,""),IF(B9=1,ИстЗам!$B$19,""),IF(B9=2,ИстЗам!$B$21,""),IF(B9=3,ИстЗам!$B$23,""),IF(B9=4,ИстЗам!$B$25,""))</f>
        <v>3. </v>
      </c>
      <c r="D9" s="9"/>
      <c r="E9" s="78" t="str">
        <f>IF(AND(D9=0,D10=0)," ",D9+D10)</f>
        <v> </v>
      </c>
      <c r="F9" s="78" t="str">
        <f>IF(F4="ТП1",PtsTWin,IF(F4="ТП2",PtsTLose,IF(F4="ТН",PtsTDraw,IF(OR(D7=0,D8=0,D9=0,D10=0)," ",IF(E9&lt;E7,PtsLose,IF(E9=E7,PtsDraw,PtsWin))))))</f>
        <v> </v>
      </c>
    </row>
    <row r="10" spans="2:6" ht="19.5" customHeight="1" thickBot="1">
      <c r="B10" s="79"/>
      <c r="C10" s="5" t="str">
        <f>CONCATENATE("4. ",IF(B9="A",ИстЗам!$B$8,""),IF(B9="B",ИстЗам!$B$10,""),IF(B9="C",ИстЗам!$B$12,""),IF(B9="D",ИстЗам!$B$14,""),IF(B9=1,ИстЗам!$B$20,""),IF(B9=2,ИстЗам!$B$22,""),IF(B9=3,ИстЗам!$B$24,""),IF(B9=4,ИстЗам!$B$26,""))</f>
        <v>4. </v>
      </c>
      <c r="D10" s="9"/>
      <c r="E10" s="78"/>
      <c r="F10" s="78"/>
    </row>
    <row r="11" ht="15" customHeight="1"/>
    <row r="12" spans="3:7" ht="18.75" thickBot="1">
      <c r="C12" s="4" t="s">
        <v>9</v>
      </c>
      <c r="D12" s="8"/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7" t="s">
        <v>3</v>
      </c>
      <c r="C15" s="5" t="str">
        <f>CONCATENATE("1. ",IF(B15="A",ИстЗам!$B$7,""),IF(B15="B",ИстЗам!$B$9,""),IF(B15="C",ИстЗам!$B$11,""),IF(B15="D",ИстЗам!$B$13,""),IF(B15=1,ИстЗам!$B$19,""),IF(B15=2,ИстЗам!$B$21,""),IF(B15=3,ИстЗам!$B$23,""),IF(B15=4,ИстЗам!$B$25,""))</f>
        <v>1. </v>
      </c>
      <c r="D15" s="9"/>
      <c r="E15" s="78" t="str">
        <f>IF(AND(D15=0,D16=0)," ",D15+D16)</f>
        <v> </v>
      </c>
      <c r="F15" s="78" t="str">
        <f>IF(F12="ТП1",PtsTLose,IF(F12="ТП2",PtsTWin,IF(F12="ТН",PtsTDraw,IF(OR(D15=0,D16=0,D17=0,D18=0)," ",IF(E15&lt;E17,PtsLose,IF(E15=E17,PtsDraw,PtsWin))))))</f>
        <v> </v>
      </c>
    </row>
    <row r="16" spans="2:6" ht="19.5" customHeight="1" thickBot="1">
      <c r="B16" s="77"/>
      <c r="C16" s="5" t="str">
        <f>CONCATENATE("2. ",IF(B15="A",ИстЗам!$B$8,""),IF(B15="B",ИстЗам!$B$10,""),IF(B15="C",ИстЗам!$B$12,""),IF(B15="D",ИстЗам!$B$14,""),IF(B15=1,ИстЗам!$B$20,""),IF(B15=2,ИстЗам!$B$22,""),IF(B15=3,ИстЗам!$B$24,""),IF(B15=4,ИстЗам!$B$26,""))</f>
        <v>2. </v>
      </c>
      <c r="D16" s="9"/>
      <c r="E16" s="78"/>
      <c r="F16" s="78"/>
    </row>
    <row r="17" spans="2:6" ht="19.5" customHeight="1" thickBot="1">
      <c r="B17" s="79">
        <v>2</v>
      </c>
      <c r="C17" s="5" t="str">
        <f>CONCATENATE("3. ",IF(B17="A",ИстЗам!$B$7,""),IF(B17="B",ИстЗам!$B$9,""),IF(B17="C",ИстЗам!$B$11,""),IF(B17="D",ИстЗам!$B$13,""),IF(B17=1,ИстЗам!$B$19,""),IF(B17=2,ИстЗам!$B$21,""),IF(B17=3,ИстЗам!$B$23,""),IF(B17=4,ИстЗам!$B$25,""))</f>
        <v>3. </v>
      </c>
      <c r="D17" s="9"/>
      <c r="E17" s="78" t="str">
        <f>IF(AND(D17=0,D18=0)," ",D17+D18)</f>
        <v> </v>
      </c>
      <c r="F17" s="78" t="str">
        <f>IF(F12="ТП1",PtsTWin,IF(F12="ТП2",PtsTLose,IF(F12="ТН",PtsTDraw,IF(OR(D15=0,D16=0,D17=0,D18=0)," ",IF(E17&lt;E15,PtsLose,IF(E17=E15,PtsDraw,PtsWin))))))</f>
        <v> </v>
      </c>
    </row>
    <row r="18" spans="2:6" ht="19.5" customHeight="1" thickBot="1">
      <c r="B18" s="79"/>
      <c r="C18" s="5" t="str">
        <f>CONCATENATE("4. ",IF(B17="A",ИстЗам!$B$8,""),IF(B17="B",ИстЗам!$B$10,""),IF(B17="C",ИстЗам!$B$12,""),IF(B17="D",ИстЗам!$B$14,""),IF(B17=1,ИстЗам!$B$20,""),IF(B17=2,ИстЗам!$B$22,""),IF(B17=3,ИстЗам!$B$24,""),IF(B17=4,ИстЗам!$B$26,""))</f>
        <v>4. </v>
      </c>
      <c r="D18" s="9"/>
      <c r="E18" s="78"/>
      <c r="F18" s="78"/>
    </row>
    <row r="19" ht="15" customHeight="1"/>
    <row r="20" spans="3:7" ht="18.75" thickBot="1">
      <c r="C20" s="4" t="s">
        <v>9</v>
      </c>
      <c r="D20" s="8"/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7" t="s">
        <v>4</v>
      </c>
      <c r="C23" s="5" t="str">
        <f>CONCATENATE("1. ",IF(B23="A",ИстЗам!$B$7,""),IF(B23="B",ИстЗам!$B$9,""),IF(B23="C",ИстЗам!$B$11,""),IF(B23="D",ИстЗам!$B$13,""),IF(B23=1,ИстЗам!$B$19,""),IF(B23=2,ИстЗам!$B$21,""),IF(B23=3,ИстЗам!$B$23,""),IF(B23=4,ИстЗам!$B$25,""))</f>
        <v>1. </v>
      </c>
      <c r="D23" s="9"/>
      <c r="E23" s="78" t="str">
        <f>IF(AND(D23=0,D24=0)," ",D23+D24)</f>
        <v> </v>
      </c>
      <c r="F23" s="78" t="str">
        <f>IF(F20="ТП1",PtsTLose,IF(F20="ТП2",PtsTWin,IF(F20="ТН",PtsTDraw,IF(OR(D23=0,D24=0,D25=0,D26=0)," ",IF(E23&lt;E25,PtsLose,IF(E23=E25,PtsDraw,PtsWin))))))</f>
        <v> </v>
      </c>
    </row>
    <row r="24" spans="2:6" ht="19.5" customHeight="1" thickBot="1">
      <c r="B24" s="77"/>
      <c r="C24" s="5" t="str">
        <f>CONCATENATE("2. ",IF(B23="A",ИстЗам!$B$8,""),IF(B23="B",ИстЗам!$B$10,""),IF(B23="C",ИстЗам!$B$12,""),IF(B23="D",ИстЗам!$B$14,""),IF(B23=1,ИстЗам!$B$20,""),IF(B23=2,ИстЗам!$B$22,""),IF(B23=3,ИстЗам!$B$24,""),IF(B23=4,ИстЗам!$B$26,""))</f>
        <v>2. </v>
      </c>
      <c r="D24" s="9"/>
      <c r="E24" s="78"/>
      <c r="F24" s="78"/>
    </row>
    <row r="25" spans="2:6" ht="19.5" customHeight="1" thickBot="1">
      <c r="B25" s="79">
        <v>3</v>
      </c>
      <c r="C25" s="5" t="str">
        <f>CONCATENATE("3. ",IF(B25="A",ИстЗам!$B$7,""),IF(B25="B",ИстЗам!$B$9,""),IF(B25="C",ИстЗам!$B$11,""),IF(B25="D",ИстЗам!$B$13,""),IF(B25=1,ИстЗам!$B$19,""),IF(B25=2,ИстЗам!$B$21,""),IF(B25=3,ИстЗам!$B$23,""),IF(B25=4,ИстЗам!$B$25,""))</f>
        <v>3. </v>
      </c>
      <c r="D25" s="9"/>
      <c r="E25" s="78" t="str">
        <f>IF(AND(D25=0,D26=0)," ",D25+D26)</f>
        <v> </v>
      </c>
      <c r="F25" s="78" t="str">
        <f>IF(F20="ТП1",PtsTWin,IF(F20="ТП2",PtsTLose,IF(F20="ТН",PtsTDraw,IF(OR(D23=0,D24=0,D25=0,D26=0)," ",IF(E25&lt;E23,PtsLose,IF(E25=E23,PtsDraw,PtsWin))))))</f>
        <v> </v>
      </c>
    </row>
    <row r="26" spans="2:6" ht="19.5" customHeight="1" thickBot="1">
      <c r="B26" s="79"/>
      <c r="C26" s="5" t="str">
        <f>CONCATENATE("4. ",IF(B25="A",ИстЗам!$B$8,""),IF(B25="B",ИстЗам!$B$10,""),IF(B25="C",ИстЗам!$B$12,""),IF(B25="D",ИстЗам!$B$14,""),IF(B25=1,ИстЗам!$B$20,""),IF(B25=2,ИстЗам!$B$22,""),IF(B25=3,ИстЗам!$B$24,""),IF(B25=4,ИстЗам!$B$26,""))</f>
        <v>4. </v>
      </c>
      <c r="D26" s="9"/>
      <c r="E26" s="78"/>
      <c r="F26" s="78"/>
    </row>
    <row r="27" ht="15" customHeight="1"/>
    <row r="28" spans="3:7" ht="18.75" thickBot="1">
      <c r="C28" s="4" t="s">
        <v>9</v>
      </c>
      <c r="D28" s="8"/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7" t="s">
        <v>23</v>
      </c>
      <c r="C31" s="5" t="str">
        <f>CONCATENATE("1. ",IF(B31="A",ИстЗам!$B$7,""),IF(B31="B",ИстЗам!$B$9,""),IF(B31="C",ИстЗам!$B$11,""),IF(B31="D",ИстЗам!$B$13,""),IF(B31=1,ИстЗам!$B$19,""),IF(B31=2,ИстЗам!$B$21,""),IF(B31=3,ИстЗам!$B$23,""),IF(B31=4,ИстЗам!$B$25,""))</f>
        <v>1. </v>
      </c>
      <c r="D31" s="9"/>
      <c r="E31" s="78" t="str">
        <f>IF(AND(D31=0,D32=0)," ",D31+D32)</f>
        <v> </v>
      </c>
      <c r="F31" s="78" t="str">
        <f>IF(F28="ТП1",PtsTLose,IF(F28="ТП2",PtsTWin,IF(F28="ТН",PtsTDraw,IF(OR(D31=0,D32=0,D33=0,D34=0)," ",IF(E31&lt;E33,PtsLose,IF(E31=E33,PtsDraw,PtsWin))))))</f>
        <v> </v>
      </c>
    </row>
    <row r="32" spans="2:6" ht="19.5" customHeight="1" thickBot="1">
      <c r="B32" s="77"/>
      <c r="C32" s="5" t="str">
        <f>CONCATENATE("2. ",IF(B31="A",ИстЗам!$B$8,""),IF(B31="B",ИстЗам!$B$10,""),IF(B31="C",ИстЗам!$B$12,""),IF(B31="D",ИстЗам!$B$14,""),IF(B31=1,ИстЗам!$B$20,""),IF(B31=2,ИстЗам!$B$22,""),IF(B31=3,ИстЗам!$B$24,""),IF(B31=4,ИстЗам!$B$26,""))</f>
        <v>2. </v>
      </c>
      <c r="D32" s="9"/>
      <c r="E32" s="78"/>
      <c r="F32" s="78"/>
    </row>
    <row r="33" spans="2:6" ht="19.5" customHeight="1" thickBot="1">
      <c r="B33" s="79">
        <v>4</v>
      </c>
      <c r="C33" s="5" t="str">
        <f>CONCATENATE("3. ",IF(B33="A",ИстЗам!$B$7,""),IF(B33="B",ИстЗам!$B$9,""),IF(B33="C",ИстЗам!$B$11,""),IF(B33="D",ИстЗам!$B$13,""),IF(B33=1,ИстЗам!$B$19,""),IF(B33=2,ИстЗам!$B$21,""),IF(B33=3,ИстЗам!$B$23,""),IF(B33=4,ИстЗам!$B$25,""))</f>
        <v>3. </v>
      </c>
      <c r="D33" s="9"/>
      <c r="E33" s="78" t="str">
        <f>IF(AND(D33=0,D34=0)," ",D33+D34)</f>
        <v> </v>
      </c>
      <c r="F33" s="78" t="str">
        <f>IF(F28="ТП1",PtsTWin,IF(F28="ТП2",PtsTLose,IF(F28="ТН",PtsTDraw,IF(OR(D31=0,D32=0,D33=0,D34=0)," ",IF(E33&lt;E31,PtsLose,IF(E33=E31,PtsDraw,PtsWin))))))</f>
        <v> </v>
      </c>
    </row>
    <row r="34" spans="2:6" ht="19.5" customHeight="1" thickBot="1">
      <c r="B34" s="79"/>
      <c r="C34" s="5" t="str">
        <f>CONCATENATE("4. ",IF(B33="A",ИстЗам!$B$8,""),IF(B33="B",ИстЗам!$B$10,""),IF(B33="C",ИстЗам!$B$12,""),IF(B33="D",ИстЗам!$B$14,""),IF(B33=1,ИстЗам!$B$20,""),IF(B33=2,ИстЗам!$B$22,""),IF(B33=3,ИстЗам!$B$24,""),IF(B33=4,ИстЗам!$B$26,""))</f>
        <v>4. </v>
      </c>
      <c r="D34" s="9"/>
      <c r="E34" s="78"/>
      <c r="F34" s="78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3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whole" allowBlank="1" showInputMessage="1" showErrorMessage="1" error="Интересный у Вас номер дороги ;-)" sqref="D4 D12 D20 D28">
      <formula1>1</formula1>
      <formula2>99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10</v>
      </c>
    </row>
    <row r="4" spans="3:7" ht="18.75" thickBot="1">
      <c r="C4" s="4" t="s">
        <v>9</v>
      </c>
      <c r="D4" s="6">
        <f>TRIM(Тур1!D4)</f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7">
        <v>2</v>
      </c>
      <c r="C7" s="5" t="str">
        <f>CONCATENATE("1. ",IF(B7="A",ИстЗам!$C$7,""),IF(B7="B",ИстЗам!$C$9,""),IF(B7="C",ИстЗам!$C$11,""),IF(B7="D",ИстЗам!$C$13,""),IF(B7=1,ИстЗам!$C$19,""),IF(B7=2,ИстЗам!$C$21,""),IF(B7=3,ИстЗам!$C$23,""),IF(B7=4,ИстЗам!$C$25,""))</f>
        <v>1. </v>
      </c>
      <c r="D7" s="9"/>
      <c r="E7" s="78" t="str">
        <f>IF(AND(D7=0,D8=0)," ",D7+D8)</f>
        <v> </v>
      </c>
      <c r="F7" s="78" t="str">
        <f>IF(F4="ТП1",PtsTLose,IF(F4="ТП2",PtsTWin,IF(F4="ТН",PtsTDraw,IF(OR(D7=0,D8=0,D9=0,D10=0)," ",IF(E7&lt;E9,PtsLose,IF(E7=E9,PtsDraw,PtsWin))))))</f>
        <v> </v>
      </c>
    </row>
    <row r="8" spans="2:6" ht="19.5" customHeight="1" thickBot="1">
      <c r="B8" s="77"/>
      <c r="C8" s="5" t="str">
        <f>CONCATENATE("2. ",IF(B7="A",ИстЗам!$C$8,""),IF(B7="B",ИстЗам!$C$10,""),IF(B7="C",ИстЗам!$C$12,""),IF(B7="D",ИстЗам!$C$14,""),IF(B7=1,ИстЗам!$C$20,""),IF(B7=2,ИстЗам!$C$22,""),IF(B7=3,ИстЗам!$C$24,""),IF(B7=4,ИстЗам!$C$26,""))</f>
        <v>2. </v>
      </c>
      <c r="D8" s="9"/>
      <c r="E8" s="78"/>
      <c r="F8" s="78"/>
    </row>
    <row r="9" spans="2:6" ht="19.5" customHeight="1" thickBot="1">
      <c r="B9" s="79" t="s">
        <v>23</v>
      </c>
      <c r="C9" s="5" t="str">
        <f>CONCATENATE("3. ",IF(B9="A",ИстЗам!$C$7,""),IF(B9="B",ИстЗам!$C$9,""),IF(B9="C",ИстЗам!$C$11,""),IF(B9="D",ИстЗам!$C$13,""),IF(B9=1,ИстЗам!$C$19,""),IF(B9=2,ИстЗам!$C$21,""),IF(B9=3,ИстЗам!$C$23,""),IF(B9=4,ИстЗам!$C$25,""))</f>
        <v>3. </v>
      </c>
      <c r="D9" s="9"/>
      <c r="E9" s="78" t="str">
        <f>IF(AND(D9=0,D10=0)," ",D9+D10)</f>
        <v> </v>
      </c>
      <c r="F9" s="78" t="str">
        <f>IF(F4="ТП1",PtsTWin,IF(F4="ТП2",PtsTLose,IF(F4="ТН",PtsTDraw,IF(OR(D7=0,D8=0,D9=0,D10=0)," ",IF(E9&lt;E7,PtsLose,IF(E9=E7,PtsDraw,PtsWin))))))</f>
        <v> </v>
      </c>
    </row>
    <row r="10" spans="2:6" ht="19.5" customHeight="1" thickBot="1">
      <c r="B10" s="79"/>
      <c r="C10" s="5" t="str">
        <f>CONCATENATE("4. ",IF(B9="A",ИстЗам!$C$8,""),IF(B9="B",ИстЗам!$C$10,""),IF(B9="C",ИстЗам!$C$12,""),IF(B9="D",ИстЗам!$C$14,""),IF(B9=1,ИстЗам!$C$20,""),IF(B9=2,ИстЗам!$C$22,""),IF(B9=3,ИстЗам!$C$24,""),IF(B9=4,ИстЗам!$C$26,""))</f>
        <v>4. </v>
      </c>
      <c r="D10" s="9"/>
      <c r="E10" s="78"/>
      <c r="F10" s="78"/>
    </row>
    <row r="11" ht="15" customHeight="1"/>
    <row r="12" spans="3:7" ht="18.75" thickBot="1">
      <c r="C12" s="4" t="s">
        <v>9</v>
      </c>
      <c r="D12" s="6">
        <f>TRIM(Тур1!D12)</f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7">
        <v>1</v>
      </c>
      <c r="C15" s="5" t="str">
        <f>CONCATENATE("1. ",IF(B15="A",ИстЗам!$C$7,""),IF(B15="B",ИстЗам!$C$9,""),IF(B15="C",ИстЗам!$C$11,""),IF(B15="D",ИстЗам!$C$13,""),IF(B15=1,ИстЗам!$C$19,""),IF(B15=2,ИстЗам!$C$21,""),IF(B15=3,ИстЗам!$C$23,""),IF(B15=4,ИстЗам!$C$25,""))</f>
        <v>1. </v>
      </c>
      <c r="D15" s="9"/>
      <c r="E15" s="78" t="str">
        <f>IF(AND(D15=0,D16=0)," ",D15+D16)</f>
        <v> </v>
      </c>
      <c r="F15" s="78" t="str">
        <f>IF(F12="ТП1",PtsTLose,IF(F12="ТП2",PtsTWin,IF(F12="ТН",PtsTDraw,IF(OR(D15=0,D16=0,D17=0,D18=0)," ",IF(E15&lt;E17,PtsLose,IF(E15=E17,PtsDraw,PtsWin))))))</f>
        <v> </v>
      </c>
    </row>
    <row r="16" spans="2:6" ht="19.5" customHeight="1" thickBot="1">
      <c r="B16" s="77"/>
      <c r="C16" s="5" t="str">
        <f>CONCATENATE("2. ",IF(B15="A",ИстЗам!$C$8,""),IF(B15="B",ИстЗам!$C$10,""),IF(B15="C",ИстЗам!$C$12,""),IF(B15="D",ИстЗам!$C$14,""),IF(B15=1,ИстЗам!$C$20,""),IF(B15=2,ИстЗам!$C$22,""),IF(B15=3,ИстЗам!$C$24,""),IF(B15=4,ИстЗам!$C$26,""))</f>
        <v>2. </v>
      </c>
      <c r="D16" s="9"/>
      <c r="E16" s="78"/>
      <c r="F16" s="78"/>
    </row>
    <row r="17" spans="2:6" ht="19.5" customHeight="1" thickBot="1">
      <c r="B17" s="79" t="s">
        <v>4</v>
      </c>
      <c r="C17" s="5" t="str">
        <f>CONCATENATE("3. ",IF(B17="A",ИстЗам!$C$7,""),IF(B17="B",ИстЗам!$C$9,""),IF(B17="C",ИстЗам!$C$11,""),IF(B17="D",ИстЗам!$C$13,""),IF(B17=1,ИстЗам!$C$19,""),IF(B17=2,ИстЗам!$C$21,""),IF(B17=3,ИстЗам!$C$23,""),IF(B17=4,ИстЗам!$C$25,""))</f>
        <v>3. </v>
      </c>
      <c r="D17" s="9"/>
      <c r="E17" s="78" t="str">
        <f>IF(AND(D17=0,D18=0)," ",D17+D18)</f>
        <v> </v>
      </c>
      <c r="F17" s="78" t="str">
        <f>IF(F12="ТП1",PtsTWin,IF(F12="ТП2",PtsTLose,IF(F12="ТН",PtsTDraw,IF(OR(D15=0,D16=0,D17=0,D18=0)," ",IF(E17&lt;E15,PtsLose,IF(E17=E15,PtsDraw,PtsWin))))))</f>
        <v> </v>
      </c>
    </row>
    <row r="18" spans="2:6" ht="19.5" customHeight="1" thickBot="1">
      <c r="B18" s="79"/>
      <c r="C18" s="5" t="str">
        <f>CONCATENATE("4. ",IF(B17="A",ИстЗам!$C$8,""),IF(B17="B",ИстЗам!$C$10,""),IF(B17="C",ИстЗам!$C$12,""),IF(B17="D",ИстЗам!$C$14,""),IF(B17=1,ИстЗам!$C$20,""),IF(B17=2,ИстЗам!$C$22,""),IF(B17=3,ИстЗам!$C$24,""),IF(B17=4,ИстЗам!$C$26,""))</f>
        <v>4. </v>
      </c>
      <c r="D18" s="9"/>
      <c r="E18" s="78"/>
      <c r="F18" s="78"/>
    </row>
    <row r="19" ht="15" customHeight="1"/>
    <row r="20" spans="3:7" ht="18.75" thickBot="1">
      <c r="C20" s="4" t="s">
        <v>9</v>
      </c>
      <c r="D20" s="6">
        <f>TRIM(Тур1!D20)</f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7">
        <v>4</v>
      </c>
      <c r="C23" s="5" t="str">
        <f>CONCATENATE("1. ",IF(B23="A",ИстЗам!$C$7,""),IF(B23="B",ИстЗам!$C$9,""),IF(B23="C",ИстЗам!$C$11,""),IF(B23="D",ИстЗам!$C$13,""),IF(B23=1,ИстЗам!$C$19,""),IF(B23=2,ИстЗам!$C$21,""),IF(B23=3,ИстЗам!$C$23,""),IF(B23=4,ИстЗам!$C$25,""))</f>
        <v>1. </v>
      </c>
      <c r="D23" s="9"/>
      <c r="E23" s="78" t="str">
        <f>IF(AND(D23=0,D24=0)," ",D23+D24)</f>
        <v> </v>
      </c>
      <c r="F23" s="78" t="str">
        <f>IF(F20="ТП1",PtsTLose,IF(F20="ТП2",PtsTWin,IF(F20="ТН",PtsTDraw,IF(OR(D23=0,D24=0,D25=0,D26=0)," ",IF(E23&lt;E25,PtsLose,IF(E23=E25,PtsDraw,PtsWin))))))</f>
        <v> </v>
      </c>
    </row>
    <row r="24" spans="2:6" ht="19.5" customHeight="1" thickBot="1">
      <c r="B24" s="77"/>
      <c r="C24" s="5" t="str">
        <f>CONCATENATE("2. ",IF(B23="A",ИстЗам!$C$8,""),IF(B23="B",ИстЗам!$C$10,""),IF(B23="C",ИстЗам!$C$12,""),IF(B23="D",ИстЗам!$C$14,""),IF(B23=1,ИстЗам!$C$20,""),IF(B23=2,ИстЗам!$C$22,""),IF(B23=3,ИстЗам!$C$24,""),IF(B23=4,ИстЗам!$C$26,""))</f>
        <v>2. </v>
      </c>
      <c r="D24" s="9"/>
      <c r="E24" s="78"/>
      <c r="F24" s="78"/>
    </row>
    <row r="25" spans="2:6" ht="19.5" customHeight="1" thickBot="1">
      <c r="B25" s="79" t="s">
        <v>3</v>
      </c>
      <c r="C25" s="5" t="str">
        <f>CONCATENATE("3. ",IF(B25="A",ИстЗам!$C$7,""),IF(B25="B",ИстЗам!$C$9,""),IF(B25="C",ИстЗам!$C$11,""),IF(B25="D",ИстЗам!$C$13,""),IF(B25=1,ИстЗам!$C$19,""),IF(B25=2,ИстЗам!$C$21,""),IF(B25=3,ИстЗам!$C$23,""),IF(B25=4,ИстЗам!$C$25,""))</f>
        <v>3. </v>
      </c>
      <c r="D25" s="9"/>
      <c r="E25" s="78" t="str">
        <f>IF(AND(D25=0,D26=0)," ",D25+D26)</f>
        <v> </v>
      </c>
      <c r="F25" s="78" t="str">
        <f>IF(F20="ТП1",PtsTWin,IF(F20="ТП2",PtsTLose,IF(F20="ТН",PtsTDraw,IF(OR(D23=0,D24=0,D25=0,D26=0)," ",IF(E25&lt;E23,PtsLose,IF(E25=E23,PtsDraw,PtsWin))))))</f>
        <v> </v>
      </c>
    </row>
    <row r="26" spans="2:6" ht="19.5" customHeight="1" thickBot="1">
      <c r="B26" s="79"/>
      <c r="C26" s="5" t="str">
        <f>CONCATENATE("4. ",IF(B25="A",ИстЗам!$C$8,""),IF(B25="B",ИстЗам!$C$10,""),IF(B25="C",ИстЗам!$C$12,""),IF(B25="D",ИстЗам!$C$14,""),IF(B25=1,ИстЗам!$C$20,""),IF(B25=2,ИстЗам!$C$22,""),IF(B25=3,ИстЗам!$C$24,""),IF(B25=4,ИстЗам!$C$26,""))</f>
        <v>4. </v>
      </c>
      <c r="D26" s="9"/>
      <c r="E26" s="78"/>
      <c r="F26" s="78"/>
    </row>
    <row r="27" ht="15" customHeight="1"/>
    <row r="28" spans="3:7" ht="18.75" thickBot="1">
      <c r="C28" s="4" t="s">
        <v>9</v>
      </c>
      <c r="D28" s="6">
        <f>TRIM(Тур1!D28)</f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7">
        <v>3</v>
      </c>
      <c r="C31" s="5" t="str">
        <f>CONCATENATE("1. ",IF(B31="A",ИстЗам!$C$7,""),IF(B31="B",ИстЗам!$C$9,""),IF(B31="C",ИстЗам!$C$11,""),IF(B31="D",ИстЗам!$C$13,""),IF(B31=1,ИстЗам!$C$19,""),IF(B31=2,ИстЗам!$C$21,""),IF(B31=3,ИстЗам!$C$23,""),IF(B31=4,ИстЗам!$C$25,""))</f>
        <v>1. </v>
      </c>
      <c r="D31" s="9"/>
      <c r="E31" s="78" t="str">
        <f>IF(AND(D31=0,D32=0)," ",D31+D32)</f>
        <v> </v>
      </c>
      <c r="F31" s="78" t="str">
        <f>IF(F28="ТП1",PtsTLose,IF(F28="ТП2",PtsTWin,IF(F28="ТН",PtsTDraw,IF(OR(D31=0,D32=0,D33=0,D34=0)," ",IF(E31&lt;E33,PtsLose,IF(E31=E33,PtsDraw,PtsWin))))))</f>
        <v> </v>
      </c>
    </row>
    <row r="32" spans="2:6" ht="19.5" customHeight="1" thickBot="1">
      <c r="B32" s="77"/>
      <c r="C32" s="5" t="str">
        <f>CONCATENATE("2. ",IF(B31="A",ИстЗам!$C$8,""),IF(B31="B",ИстЗам!$C$10,""),IF(B31="C",ИстЗам!$C$12,""),IF(B31="D",ИстЗам!$C$14,""),IF(B31=1,ИстЗам!$C$20,""),IF(B31=2,ИстЗам!$C$22,""),IF(B31=3,ИстЗам!$C$24,""),IF(B31=4,ИстЗам!$C$26,""))</f>
        <v>2. </v>
      </c>
      <c r="D32" s="9"/>
      <c r="E32" s="78"/>
      <c r="F32" s="78"/>
    </row>
    <row r="33" spans="2:6" ht="19.5" customHeight="1" thickBot="1">
      <c r="B33" s="79" t="s">
        <v>2</v>
      </c>
      <c r="C33" s="5" t="str">
        <f>CONCATENATE("3. ",IF(B33="A",ИстЗам!$C$7,""),IF(B33="B",ИстЗам!$C$9,""),IF(B33="C",ИстЗам!$C$11,""),IF(B33="D",ИстЗам!$C$13,""),IF(B33=1,ИстЗам!$C$19,""),IF(B33=2,ИстЗам!$C$21,""),IF(B33=3,ИстЗам!$C$23,""),IF(B33=4,ИстЗам!$C$25,""))</f>
        <v>3. </v>
      </c>
      <c r="D33" s="9"/>
      <c r="E33" s="78" t="str">
        <f>IF(AND(D33=0,D34=0)," ",D33+D34)</f>
        <v> </v>
      </c>
      <c r="F33" s="78" t="str">
        <f>IF(F28="ТП1",PtsTWin,IF(F28="ТП2",PtsTLose,IF(F28="ТН",PtsTDraw,IF(OR(D31=0,D32=0,D33=0,D34=0)," ",IF(E33&lt;E31,PtsLose,IF(E33=E31,PtsDraw,PtsWin))))))</f>
        <v> </v>
      </c>
    </row>
    <row r="34" spans="2:6" ht="19.5" customHeight="1" thickBot="1">
      <c r="B34" s="79"/>
      <c r="C34" s="5" t="str">
        <f>CONCATENATE("4. ",IF(B33="A",ИстЗам!$C$8,""),IF(B33="B",ИстЗам!$C$10,""),IF(B33="C",ИстЗам!$C$12,""),IF(B33="D",ИстЗам!$C$14,""),IF(B33=1,ИстЗам!$C$20,""),IF(B33=2,ИстЗам!$C$22,""),IF(B33=3,ИстЗам!$C$24,""),IF(B33=4,ИстЗам!$C$26,""))</f>
        <v>4. </v>
      </c>
      <c r="D34" s="9"/>
      <c r="E34" s="78"/>
      <c r="F34" s="78"/>
    </row>
    <row r="35" ht="15" customHeight="1"/>
  </sheetData>
  <sheetProtection sheet="1" objects="1" scenarios="1"/>
  <mergeCells count="24"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16</v>
      </c>
    </row>
    <row r="4" spans="3:7" ht="18.75" thickBot="1">
      <c r="C4" s="4" t="s">
        <v>9</v>
      </c>
      <c r="D4" s="6">
        <f>TRIM(Тур1!D4)</f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7" t="s">
        <v>3</v>
      </c>
      <c r="C7" s="5" t="str">
        <f>CONCATENATE("1. ",IF(B7="A",ИстЗам!$D$7,""),IF(B7="B",ИстЗам!$D$9,""),IF(B7="C",ИстЗам!$D$11,""),IF(B7="D",ИстЗам!$D$13,""),IF(B7=1,ИстЗам!$D$19,""),IF(B7=2,ИстЗам!$D$21,""),IF(B7=3,ИстЗам!$D$23,""),IF(B7=4,ИстЗам!$D$25,""))</f>
        <v>1. </v>
      </c>
      <c r="D7" s="9"/>
      <c r="E7" s="78" t="str">
        <f>IF(AND(D7=0,D8=0)," ",D7+D8)</f>
        <v> </v>
      </c>
      <c r="F7" s="78" t="str">
        <f>IF(F4="ТП1",PtsTLose,IF(F4="ТП2",PtsTWin,IF(F4="ТН",PtsTDraw,IF(OR(D7=0,D8=0,D9=0,D10=0)," ",IF(E7&lt;E9,PtsLose,IF(E7=E9,PtsDraw,PtsWin))))))</f>
        <v> </v>
      </c>
    </row>
    <row r="8" spans="2:6" ht="19.5" customHeight="1" thickBot="1">
      <c r="B8" s="77"/>
      <c r="C8" s="5" t="str">
        <f>CONCATENATE("2. ",IF(B7="A",ИстЗам!$D$8,""),IF(B7="B",ИстЗам!$D$10,""),IF(B7="C",ИстЗам!$D$12,""),IF(B7="D",ИстЗам!$D$14,""),IF(B7=1,ИстЗам!$D$20,""),IF(B7=2,ИстЗам!$D$22,""),IF(B7=3,ИстЗам!$D$24,""),IF(B7=4,ИстЗам!$D$26,""))</f>
        <v>2. </v>
      </c>
      <c r="D8" s="9"/>
      <c r="E8" s="78"/>
      <c r="F8" s="78"/>
    </row>
    <row r="9" spans="2:6" ht="19.5" customHeight="1" thickBot="1">
      <c r="B9" s="79">
        <v>3</v>
      </c>
      <c r="C9" s="5" t="str">
        <f>CONCATENATE("3. ",IF(B9="A",ИстЗам!$D$7,""),IF(B9="B",ИстЗам!$D$9,""),IF(B9="C",ИстЗам!$D$11,""),IF(B9="D",ИстЗам!$D$13,""),IF(B9=1,ИстЗам!$D$19,""),IF(B9=2,ИстЗам!$D$21,""),IF(B9=3,ИстЗам!$D$23,""),IF(B9=4,ИстЗам!$D$25,""))</f>
        <v>3. </v>
      </c>
      <c r="D9" s="9"/>
      <c r="E9" s="78" t="str">
        <f>IF(AND(D9=0,D10=0)," ",D9+D10)</f>
        <v> </v>
      </c>
      <c r="F9" s="78" t="str">
        <f>IF(F4="ТП1",PtsTWin,IF(F4="ТП2",PtsTLose,IF(F4="ТН",PtsTDraw,IF(OR(D7=0,D8=0,D9=0,D10=0)," ",IF(E9&lt;E7,PtsLose,IF(E9=E7,PtsDraw,PtsWin))))))</f>
        <v> </v>
      </c>
    </row>
    <row r="10" spans="2:6" ht="19.5" customHeight="1" thickBot="1">
      <c r="B10" s="79"/>
      <c r="C10" s="5" t="str">
        <f>CONCATENATE("4. ",IF(B9="A",ИстЗам!$D$8,""),IF(B9="B",ИстЗам!$D$10,""),IF(B9="C",ИстЗам!$D$12,""),IF(B9="D",ИстЗам!$D$14,""),IF(B9=1,ИстЗам!$D$20,""),IF(B9=2,ИстЗам!$D$22,""),IF(B9=3,ИстЗам!$D$24,""),IF(B9=4,ИстЗам!$D$26,""))</f>
        <v>4. </v>
      </c>
      <c r="D10" s="9"/>
      <c r="E10" s="78"/>
      <c r="F10" s="78"/>
    </row>
    <row r="11" ht="15" customHeight="1"/>
    <row r="12" spans="3:7" ht="18.75" thickBot="1">
      <c r="C12" s="4" t="s">
        <v>9</v>
      </c>
      <c r="D12" s="6">
        <f>TRIM(Тур1!D12)</f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7" t="s">
        <v>2</v>
      </c>
      <c r="C15" s="5" t="str">
        <f>CONCATENATE("1. ",IF(B15="A",ИстЗам!$D$7,""),IF(B15="B",ИстЗам!$D$9,""),IF(B15="C",ИстЗам!$D$11,""),IF(B15="D",ИстЗам!$D$13,""),IF(B15=1,ИстЗам!$D$19,""),IF(B15=2,ИстЗам!$D$21,""),IF(B15=3,ИстЗам!$D$23,""),IF(B15=4,ИстЗам!$D$25,""))</f>
        <v>1. </v>
      </c>
      <c r="D15" s="9"/>
      <c r="E15" s="78" t="str">
        <f>IF(AND(D15=0,D16=0)," ",D15+D16)</f>
        <v> </v>
      </c>
      <c r="F15" s="78" t="str">
        <f>IF(F12="ТП1",PtsTLose,IF(F12="ТП2",PtsTWin,IF(F12="ТН",PtsTDraw,IF(OR(D15=0,D16=0,D17=0,D18=0)," ",IF(E15&lt;E17,PtsLose,IF(E15=E17,PtsDraw,PtsWin))))))</f>
        <v> </v>
      </c>
    </row>
    <row r="16" spans="2:6" ht="19.5" customHeight="1" thickBot="1">
      <c r="B16" s="77"/>
      <c r="C16" s="5" t="str">
        <f>CONCATENATE("2. ",IF(B15="A",ИстЗам!$D$8,""),IF(B15="B",ИстЗам!$D$10,""),IF(B15="C",ИстЗам!$D$12,""),IF(B15="D",ИстЗам!$D$14,""),IF(B15=1,ИстЗам!$D$20,""),IF(B15=2,ИстЗам!$D$22,""),IF(B15=3,ИстЗам!$D$24,""),IF(B15=4,ИстЗам!$D$26,""))</f>
        <v>2. </v>
      </c>
      <c r="D16" s="9"/>
      <c r="E16" s="78"/>
      <c r="F16" s="78"/>
    </row>
    <row r="17" spans="2:6" ht="19.5" customHeight="1" thickBot="1">
      <c r="B17" s="79">
        <v>4</v>
      </c>
      <c r="C17" s="5" t="str">
        <f>CONCATENATE("3. ",IF(B17="A",ИстЗам!$D$7,""),IF(B17="B",ИстЗам!$D$9,""),IF(B17="C",ИстЗам!$D$11,""),IF(B17="D",ИстЗам!$D$13,""),IF(B17=1,ИстЗам!$D$19,""),IF(B17=2,ИстЗам!$D$21,""),IF(B17=3,ИстЗам!$D$23,""),IF(B17=4,ИстЗам!$D$25,""))</f>
        <v>3. </v>
      </c>
      <c r="D17" s="9"/>
      <c r="E17" s="78" t="str">
        <f>IF(AND(D17=0,D18=0)," ",D17+D18)</f>
        <v> </v>
      </c>
      <c r="F17" s="78" t="str">
        <f>IF(F12="ТП1",PtsTWin,IF(F12="ТП2",PtsTLose,IF(F12="ТН",PtsTDraw,IF(OR(D15=0,D16=0,D17=0,D18=0)," ",IF(E17&lt;E15,PtsLose,IF(E17=E15,PtsDraw,PtsWin))))))</f>
        <v> </v>
      </c>
    </row>
    <row r="18" spans="2:6" ht="19.5" customHeight="1" thickBot="1">
      <c r="B18" s="79"/>
      <c r="C18" s="5" t="str">
        <f>CONCATENATE("4. ",IF(B17="A",ИстЗам!$D$8,""),IF(B17="B",ИстЗам!$D$10,""),IF(B17="C",ИстЗам!$D$12,""),IF(B17="D",ИстЗам!$D$14,""),IF(B17=1,ИстЗам!$D$20,""),IF(B17=2,ИстЗам!$D$22,""),IF(B17=3,ИстЗам!$D$24,""),IF(B17=4,ИстЗам!$D$26,""))</f>
        <v>4. </v>
      </c>
      <c r="D18" s="9"/>
      <c r="E18" s="78"/>
      <c r="F18" s="78"/>
    </row>
    <row r="19" ht="15" customHeight="1"/>
    <row r="20" spans="3:7" ht="18.75" thickBot="1">
      <c r="C20" s="4" t="s">
        <v>9</v>
      </c>
      <c r="D20" s="6">
        <f>TRIM(Тур1!D20)</f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7" t="s">
        <v>23</v>
      </c>
      <c r="C23" s="5" t="str">
        <f>CONCATENATE("1. ",IF(B23="A",ИстЗам!$D$7,""),IF(B23="B",ИстЗам!$D$9,""),IF(B23="C",ИстЗам!$D$11,""),IF(B23="D",ИстЗам!$D$13,""),IF(B23=1,ИстЗам!$D$19,""),IF(B23=2,ИстЗам!$D$21,""),IF(B23=3,ИстЗам!$D$23,""),IF(B23=4,ИстЗам!$D$25,""))</f>
        <v>1. </v>
      </c>
      <c r="D23" s="9"/>
      <c r="E23" s="78" t="str">
        <f>IF(AND(D23=0,D24=0)," ",D23+D24)</f>
        <v> </v>
      </c>
      <c r="F23" s="78" t="str">
        <f>IF(F20="ТП1",PtsTLose,IF(F20="ТП2",PtsTWin,IF(F20="ТН",PtsTDraw,IF(OR(D23=0,D24=0,D25=0,D26=0)," ",IF(E23&lt;E25,PtsLose,IF(E23=E25,PtsDraw,PtsWin))))))</f>
        <v> </v>
      </c>
    </row>
    <row r="24" spans="2:6" ht="19.5" customHeight="1" thickBot="1">
      <c r="B24" s="77"/>
      <c r="C24" s="5" t="str">
        <f>CONCATENATE("2. ",IF(B23="A",ИстЗам!$D$8,""),IF(B23="B",ИстЗам!$D$10,""),IF(B23="C",ИстЗам!$D$12,""),IF(B23="D",ИстЗам!$D$14,""),IF(B23=1,ИстЗам!$D$20,""),IF(B23=2,ИстЗам!$D$22,""),IF(B23=3,ИстЗам!$D$24,""),IF(B23=4,ИстЗам!$D$26,""))</f>
        <v>2. </v>
      </c>
      <c r="D24" s="9"/>
      <c r="E24" s="78"/>
      <c r="F24" s="78"/>
    </row>
    <row r="25" spans="2:6" ht="19.5" customHeight="1" thickBot="1">
      <c r="B25" s="79">
        <v>1</v>
      </c>
      <c r="C25" s="5" t="str">
        <f>CONCATENATE("3. ",IF(B25="A",ИстЗам!$D$7,""),IF(B25="B",ИстЗам!$D$9,""),IF(B25="C",ИстЗам!$D$11,""),IF(B25="D",ИстЗам!$D$13,""),IF(B25=1,ИстЗам!$D$19,""),IF(B25=2,ИстЗам!$D$21,""),IF(B25=3,ИстЗам!$D$23,""),IF(B25=4,ИстЗам!$D$25,""))</f>
        <v>3. </v>
      </c>
      <c r="D25" s="9"/>
      <c r="E25" s="78" t="str">
        <f>IF(AND(D25=0,D26=0)," ",D25+D26)</f>
        <v> </v>
      </c>
      <c r="F25" s="78" t="str">
        <f>IF(F20="ТП1",PtsTWin,IF(F20="ТП2",PtsTLose,IF(F20="ТН",PtsTDraw,IF(OR(D23=0,D24=0,D25=0,D26=0)," ",IF(E25&lt;E23,PtsLose,IF(E25=E23,PtsDraw,PtsWin))))))</f>
        <v> </v>
      </c>
    </row>
    <row r="26" spans="2:6" ht="19.5" customHeight="1" thickBot="1">
      <c r="B26" s="79"/>
      <c r="C26" s="5" t="str">
        <f>CONCATENATE("4. ",IF(B25="A",ИстЗам!$D$8,""),IF(B25="B",ИстЗам!$D$10,""),IF(B25="C",ИстЗам!$D$12,""),IF(B25="D",ИстЗам!$D$14,""),IF(B25=1,ИстЗам!$D$20,""),IF(B25=2,ИстЗам!$D$22,""),IF(B25=3,ИстЗам!$D$24,""),IF(B25=4,ИстЗам!$D$26,""))</f>
        <v>4. </v>
      </c>
      <c r="D26" s="9"/>
      <c r="E26" s="78"/>
      <c r="F26" s="78"/>
    </row>
    <row r="27" ht="15" customHeight="1"/>
    <row r="28" spans="3:7" ht="18.75" thickBot="1">
      <c r="C28" s="4" t="s">
        <v>9</v>
      </c>
      <c r="D28" s="6">
        <f>TRIM(Тур1!D28)</f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7" t="s">
        <v>4</v>
      </c>
      <c r="C31" s="5" t="str">
        <f>CONCATENATE("1. ",IF(B31="A",ИстЗам!$D$7,""),IF(B31="B",ИстЗам!$D$9,""),IF(B31="C",ИстЗам!$D$11,""),IF(B31="D",ИстЗам!$D$13,""),IF(B31=1,ИстЗам!$D$19,""),IF(B31=2,ИстЗам!$D$21,""),IF(B31=3,ИстЗам!$D$23,""),IF(B31=4,ИстЗам!$D$25,""))</f>
        <v>1. </v>
      </c>
      <c r="D31" s="9"/>
      <c r="E31" s="78" t="str">
        <f>IF(AND(D31=0,D32=0)," ",D31+D32)</f>
        <v> </v>
      </c>
      <c r="F31" s="78" t="str">
        <f>IF(F28="ТП1",PtsTLose,IF(F28="ТП2",PtsTWin,IF(F28="ТН",PtsTDraw,IF(OR(D31=0,D32=0,D33=0,D34=0)," ",IF(E31&lt;E33,PtsLose,IF(E31=E33,PtsDraw,PtsWin))))))</f>
        <v> </v>
      </c>
    </row>
    <row r="32" spans="2:6" ht="19.5" customHeight="1" thickBot="1">
      <c r="B32" s="77"/>
      <c r="C32" s="5" t="str">
        <f>CONCATENATE("2. ",IF(B31="A",ИстЗам!$D$8,""),IF(B31="B",ИстЗам!$D$10,""),IF(B31="C",ИстЗам!$D$12,""),IF(B31="D",ИстЗам!$D$14,""),IF(B31=1,ИстЗам!$D$20,""),IF(B31=2,ИстЗам!$D$22,""),IF(B31=3,ИстЗам!$D$24,""),IF(B31=4,ИстЗам!$D$26,""))</f>
        <v>2. </v>
      </c>
      <c r="D32" s="9"/>
      <c r="E32" s="78"/>
      <c r="F32" s="78"/>
    </row>
    <row r="33" spans="2:6" ht="19.5" customHeight="1" thickBot="1">
      <c r="B33" s="79">
        <v>2</v>
      </c>
      <c r="C33" s="5" t="str">
        <f>CONCATENATE("3. ",IF(B33="A",ИстЗам!$D$7,""),IF(B33="B",ИстЗам!$D$9,""),IF(B33="C",ИстЗам!$D$11,""),IF(B33="D",ИстЗам!$D$13,""),IF(B33=1,ИстЗам!$D$19,""),IF(B33=2,ИстЗам!$D$21,""),IF(B33=3,ИстЗам!$D$23,""),IF(B33=4,ИстЗам!$D$25,""))</f>
        <v>3. </v>
      </c>
      <c r="D33" s="9"/>
      <c r="E33" s="78" t="str">
        <f>IF(AND(D33=0,D34=0)," ",D33+D34)</f>
        <v> </v>
      </c>
      <c r="F33" s="78" t="str">
        <f>IF(F28="ТП1",PtsTWin,IF(F28="ТП2",PtsTLose,IF(F28="ТН",PtsTDraw,IF(OR(D31=0,D32=0,D33=0,D34=0)," ",IF(E33&lt;E31,PtsLose,IF(E33=E31,PtsDraw,PtsWin))))))</f>
        <v> </v>
      </c>
    </row>
    <row r="34" spans="2:6" ht="19.5" customHeight="1" thickBot="1">
      <c r="B34" s="79"/>
      <c r="C34" s="5" t="str">
        <f>CONCATENATE("4. ",IF(B33="A",ИстЗам!$D$8,""),IF(B33="B",ИстЗам!$D$10,""),IF(B33="C",ИстЗам!$D$12,""),IF(B33="D",ИстЗам!$D$14,""),IF(B33=1,ИстЗам!$D$20,""),IF(B33=2,ИстЗам!$D$22,""),IF(B33=3,ИстЗам!$D$24,""),IF(B33=4,ИстЗам!$D$26,""))</f>
        <v>4. </v>
      </c>
      <c r="D34" s="9"/>
      <c r="E34" s="78"/>
      <c r="F34" s="78"/>
    </row>
    <row r="35" ht="15" customHeight="1"/>
  </sheetData>
  <sheetProtection sheet="1" objects="1" scenarios="1"/>
  <mergeCells count="24">
    <mergeCell ref="F7:F8"/>
    <mergeCell ref="F9:F10"/>
    <mergeCell ref="E9:E10"/>
    <mergeCell ref="B15:B16"/>
    <mergeCell ref="E15:E16"/>
    <mergeCell ref="F15:F16"/>
    <mergeCell ref="B7:B8"/>
    <mergeCell ref="B9:B10"/>
    <mergeCell ref="E7:E8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B31:B32"/>
    <mergeCell ref="E31:E32"/>
    <mergeCell ref="F31:F32"/>
    <mergeCell ref="B33:B34"/>
    <mergeCell ref="E33:E34"/>
    <mergeCell ref="F33:F34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35.75390625" style="0" customWidth="1"/>
    <col min="4" max="4" width="15.75390625" style="0" customWidth="1"/>
    <col min="5" max="5" width="8.75390625" style="0" customWidth="1"/>
    <col min="6" max="6" width="7.75390625" style="0" customWidth="1"/>
    <col min="7" max="7" width="25.75390625" style="0" customWidth="1"/>
  </cols>
  <sheetData>
    <row r="2" ht="26.25">
      <c r="C2" s="3" t="s">
        <v>25</v>
      </c>
    </row>
    <row r="4" spans="3:7" ht="18.75" thickBot="1">
      <c r="C4" s="4" t="s">
        <v>9</v>
      </c>
      <c r="D4" s="6">
        <f>TRIM(Тур1!D4)</f>
      </c>
      <c r="F4" s="23"/>
      <c r="G4" s="24">
        <f>IF(F4="ТП1",CONCATENATE("(техническое поражение '",B7,"')"),IF(F4="ТП2",CONCATENATE("(техническое поражение '",B9,"')"),IF(F4="ТН","(техническая ничья)","")))</f>
      </c>
    </row>
    <row r="5" ht="13.5" thickBot="1"/>
    <row r="6" spans="2:6" ht="19.5" customHeight="1" thickBot="1">
      <c r="B6" s="2" t="s">
        <v>0</v>
      </c>
      <c r="C6" s="2" t="s">
        <v>6</v>
      </c>
      <c r="D6" s="2" t="s">
        <v>20</v>
      </c>
      <c r="E6" s="2" t="s">
        <v>8</v>
      </c>
      <c r="F6" s="2" t="s">
        <v>7</v>
      </c>
    </row>
    <row r="7" spans="2:6" ht="19.5" customHeight="1" thickBot="1">
      <c r="B7" s="77">
        <v>4</v>
      </c>
      <c r="C7" s="5" t="str">
        <f>CONCATENATE("1. ",IF(B7="A",ИстЗам!$E$7,""),IF(B7="B",ИстЗам!$E$9,""),IF(B7="C",ИстЗам!$E$11,""),IF(B7="D",ИстЗам!$E$13,""),IF(B7=1,ИстЗам!$E$19,""),IF(B7=2,ИстЗам!$E$21,""),IF(B7=3,ИстЗам!$E$23,""),IF(B7=4,ИстЗам!$E$25,""))</f>
        <v>1. </v>
      </c>
      <c r="D7" s="9"/>
      <c r="E7" s="78" t="str">
        <f>IF(AND(D7=0,D8=0)," ",D7+D8)</f>
        <v> </v>
      </c>
      <c r="F7" s="78" t="str">
        <f>IF(F4="ТП1",PtsTLose,IF(F4="ТП2",PtsTWin,IF(F4="ТН",PtsTDraw,IF(OR(D7=0,D8=0,D9=0,D10=0)," ",IF(E7&lt;E9,PtsLose,IF(E7=E9,PtsDraw,PtsWin))))))</f>
        <v> </v>
      </c>
    </row>
    <row r="8" spans="2:6" ht="19.5" customHeight="1" thickBot="1">
      <c r="B8" s="77"/>
      <c r="C8" s="5" t="str">
        <f>CONCATENATE("2. ",IF(B7="A",ИстЗам!$E$8,""),IF(B7="B",ИстЗам!$E$10,""),IF(B7="C",ИстЗам!$E$12,""),IF(B7="D",ИстЗам!$E$14,""),IF(B7=1,ИстЗам!$E$20,""),IF(B7=2,ИстЗам!$E$22,""),IF(B7=3,ИстЗам!$E$24,""),IF(B7=4,ИстЗам!$E$26,""))</f>
        <v>2. </v>
      </c>
      <c r="D8" s="9"/>
      <c r="E8" s="78"/>
      <c r="F8" s="78"/>
    </row>
    <row r="9" spans="2:6" ht="19.5" customHeight="1" thickBot="1">
      <c r="B9" s="79" t="s">
        <v>4</v>
      </c>
      <c r="C9" s="5" t="str">
        <f>CONCATENATE("3. ",IF(B9="A",ИстЗам!$E$7,""),IF(B9="B",ИстЗам!$E$9,""),IF(B9="C",ИстЗам!$E$11,""),IF(B9="D",ИстЗам!$E$13,""),IF(B9=1,ИстЗам!$E$19,""),IF(B9=2,ИстЗам!$E$21,""),IF(B9=3,ИстЗам!$E$23,""),IF(B9=4,ИстЗам!$E$25,""))</f>
        <v>3. </v>
      </c>
      <c r="D9" s="9"/>
      <c r="E9" s="78" t="str">
        <f>IF(AND(D9=0,D10=0)," ",D9+D10)</f>
        <v> </v>
      </c>
      <c r="F9" s="78" t="str">
        <f>IF(F4="ТП1",PtsTWin,IF(F4="ТП2",PtsTLose,IF(F4="ТН",PtsTDraw,IF(OR(D7=0,D8=0,D9=0,D10=0)," ",IF(E9&lt;E7,PtsLose,IF(E9=E7,PtsDraw,PtsWin))))))</f>
        <v> </v>
      </c>
    </row>
    <row r="10" spans="2:6" ht="19.5" customHeight="1" thickBot="1">
      <c r="B10" s="79"/>
      <c r="C10" s="5" t="str">
        <f>CONCATENATE("4. ",IF(B9="A",ИстЗам!$E$8,""),IF(B9="B",ИстЗам!$E$10,""),IF(B9="C",ИстЗам!$E$12,""),IF(B9="D",ИстЗам!$E$14,""),IF(B9=1,ИстЗам!$E$20,""),IF(B9=2,ИстЗам!$E$22,""),IF(B9=3,ИстЗам!$E$24,""),IF(B9=4,ИстЗам!$E$26,""))</f>
        <v>4. </v>
      </c>
      <c r="D10" s="9"/>
      <c r="E10" s="78"/>
      <c r="F10" s="78"/>
    </row>
    <row r="11" ht="15" customHeight="1"/>
    <row r="12" spans="3:7" ht="18.75" thickBot="1">
      <c r="C12" s="4" t="s">
        <v>9</v>
      </c>
      <c r="D12" s="6">
        <f>TRIM(Тур1!D12)</f>
      </c>
      <c r="F12" s="23"/>
      <c r="G12" s="24">
        <f>IF(F12="ТП1",CONCATENATE("(техническое поражение '",B15,"')"),IF(F12="ТП2",CONCATENATE("(техническое поражение '",B17,"')"),IF(F12="ТН","(техническая ничья)","")))</f>
      </c>
    </row>
    <row r="13" ht="13.5" thickBot="1"/>
    <row r="14" spans="2:6" ht="19.5" customHeight="1" thickBot="1">
      <c r="B14" s="2" t="s">
        <v>0</v>
      </c>
      <c r="C14" s="2" t="s">
        <v>6</v>
      </c>
      <c r="D14" s="2" t="s">
        <v>20</v>
      </c>
      <c r="E14" s="2" t="s">
        <v>8</v>
      </c>
      <c r="F14" s="2" t="s">
        <v>7</v>
      </c>
    </row>
    <row r="15" spans="2:6" ht="19.5" customHeight="1" thickBot="1">
      <c r="B15" s="77">
        <v>3</v>
      </c>
      <c r="C15" s="5" t="str">
        <f>CONCATENATE("1. ",IF(B15="A",ИстЗам!$E$7,""),IF(B15="B",ИстЗам!$E$9,""),IF(B15="C",ИстЗам!$E$11,""),IF(B15="D",ИстЗам!$E$13,""),IF(B15=1,ИстЗам!$E$19,""),IF(B15=2,ИстЗам!$E$21,""),IF(B15=3,ИстЗам!$E$23,""),IF(B15=4,ИстЗам!$E$25,""))</f>
        <v>1. </v>
      </c>
      <c r="D15" s="9"/>
      <c r="E15" s="78" t="str">
        <f>IF(AND(D15=0,D16=0)," ",D15+D16)</f>
        <v> </v>
      </c>
      <c r="F15" s="78" t="str">
        <f>IF(F12="ТП1",PtsTLose,IF(F12="ТП2",PtsTWin,IF(F12="ТН",PtsTDraw,IF(OR(D15=0,D16=0,D17=0,D18=0)," ",IF(E15&lt;E17,PtsLose,IF(E15=E17,PtsDraw,PtsWin))))))</f>
        <v> </v>
      </c>
    </row>
    <row r="16" spans="2:6" ht="19.5" customHeight="1" thickBot="1">
      <c r="B16" s="77"/>
      <c r="C16" s="5" t="str">
        <f>CONCATENATE("2. ",IF(B15="A",ИстЗам!$E$8,""),IF(B15="B",ИстЗам!$E$10,""),IF(B15="C",ИстЗам!$E$12,""),IF(B15="D",ИстЗам!$E$14,""),IF(B15=1,ИстЗам!$E$20,""),IF(B15=2,ИстЗам!$E$22,""),IF(B15=3,ИстЗам!$E$24,""),IF(B15=4,ИстЗам!$E$26,""))</f>
        <v>2. </v>
      </c>
      <c r="D16" s="9"/>
      <c r="E16" s="78"/>
      <c r="F16" s="78"/>
    </row>
    <row r="17" spans="2:6" ht="19.5" customHeight="1" thickBot="1">
      <c r="B17" s="79" t="s">
        <v>23</v>
      </c>
      <c r="C17" s="5" t="str">
        <f>CONCATENATE("3. ",IF(B17="A",ИстЗам!$E$7,""),IF(B17="B",ИстЗам!$E$9,""),IF(B17="C",ИстЗам!$E$11,""),IF(B17="D",ИстЗам!$E$13,""),IF(B17=1,ИстЗам!$E$19,""),IF(B17=2,ИстЗам!$E$21,""),IF(B17=3,ИстЗам!$E$23,""),IF(B17=4,ИстЗам!$E$25,""))</f>
        <v>3. </v>
      </c>
      <c r="D17" s="9"/>
      <c r="E17" s="78" t="str">
        <f>IF(AND(D17=0,D18=0)," ",D17+D18)</f>
        <v> </v>
      </c>
      <c r="F17" s="78" t="str">
        <f>IF(F12="ТП1",PtsTWin,IF(F12="ТП2",PtsTLose,IF(F12="ТН",PtsTDraw,IF(OR(D15=0,D16=0,D17=0,D18=0)," ",IF(E17&lt;E15,PtsLose,IF(E17=E15,PtsDraw,PtsWin))))))</f>
        <v> </v>
      </c>
    </row>
    <row r="18" spans="2:6" ht="19.5" customHeight="1" thickBot="1">
      <c r="B18" s="79"/>
      <c r="C18" s="5" t="str">
        <f>CONCATENATE("4. ",IF(B17="A",ИстЗам!$E$8,""),IF(B17="B",ИстЗам!$E$10,""),IF(B17="C",ИстЗам!$E$12,""),IF(B17="D",ИстЗам!$E$14,""),IF(B17=1,ИстЗам!$E$20,""),IF(B17=2,ИстЗам!$E$22,""),IF(B17=3,ИстЗам!$E$24,""),IF(B17=4,ИстЗам!$E$26,""))</f>
        <v>4. </v>
      </c>
      <c r="D18" s="9"/>
      <c r="E18" s="78"/>
      <c r="F18" s="78"/>
    </row>
    <row r="19" ht="15" customHeight="1"/>
    <row r="20" spans="3:7" ht="18.75" thickBot="1">
      <c r="C20" s="4" t="s">
        <v>9</v>
      </c>
      <c r="D20" s="6">
        <f>TRIM(Тур1!D20)</f>
      </c>
      <c r="F20" s="23"/>
      <c r="G20" s="24">
        <f>IF(F20="ТП1",CONCATENATE("(техническое поражение '",B23,"')"),IF(F20="ТП2",CONCATENATE("(техническое поражение '",B25,"')"),IF(F20="ТН","(техническая ничья)","")))</f>
      </c>
    </row>
    <row r="21" ht="13.5" thickBot="1"/>
    <row r="22" spans="2:6" ht="19.5" customHeight="1" thickBot="1">
      <c r="B22" s="2" t="s">
        <v>0</v>
      </c>
      <c r="C22" s="2" t="s">
        <v>6</v>
      </c>
      <c r="D22" s="2" t="s">
        <v>20</v>
      </c>
      <c r="E22" s="2" t="s">
        <v>8</v>
      </c>
      <c r="F22" s="2" t="s">
        <v>7</v>
      </c>
    </row>
    <row r="23" spans="2:6" ht="19.5" customHeight="1" thickBot="1">
      <c r="B23" s="77">
        <v>2</v>
      </c>
      <c r="C23" s="5" t="str">
        <f>CONCATENATE("1. ",IF(B23="A",ИстЗам!$E$7,""),IF(B23="B",ИстЗам!$E$9,""),IF(B23="C",ИстЗам!$E$11,""),IF(B23="D",ИстЗам!$E$13,""),IF(B23=1,ИстЗам!$E$19,""),IF(B23=2,ИстЗам!$E$21,""),IF(B23=3,ИстЗам!$E$23,""),IF(B23=4,ИстЗам!$E$25,""))</f>
        <v>1. </v>
      </c>
      <c r="D23" s="9"/>
      <c r="E23" s="78" t="str">
        <f>IF(AND(D23=0,D24=0)," ",D23+D24)</f>
        <v> </v>
      </c>
      <c r="F23" s="78" t="str">
        <f>IF(F20="ТП1",PtsTLose,IF(F20="ТП2",PtsTWin,IF(F20="ТН",PtsTDraw,IF(OR(D23=0,D24=0,D25=0,D26=0)," ",IF(E23&lt;E25,PtsLose,IF(E23=E25,PtsDraw,PtsWin))))))</f>
        <v> </v>
      </c>
    </row>
    <row r="24" spans="2:6" ht="19.5" customHeight="1" thickBot="1">
      <c r="B24" s="77"/>
      <c r="C24" s="5" t="str">
        <f>CONCATENATE("2. ",IF(B23="A",ИстЗам!$E$8,""),IF(B23="B",ИстЗам!$E$10,""),IF(B23="C",ИстЗам!$E$12,""),IF(B23="D",ИстЗам!$E$14,""),IF(B23=1,ИстЗам!$E$20,""),IF(B23=2,ИстЗам!$E$22,""),IF(B23=3,ИстЗам!$E$24,""),IF(B23=4,ИстЗам!$E$26,""))</f>
        <v>2. </v>
      </c>
      <c r="D24" s="9"/>
      <c r="E24" s="78"/>
      <c r="F24" s="78"/>
    </row>
    <row r="25" spans="2:6" ht="19.5" customHeight="1" thickBot="1">
      <c r="B25" s="79" t="s">
        <v>2</v>
      </c>
      <c r="C25" s="5" t="str">
        <f>CONCATENATE("3. ",IF(B25="A",ИстЗам!$E$7,""),IF(B25="B",ИстЗам!$E$9,""),IF(B25="C",ИстЗам!$E$11,""),IF(B25="D",ИстЗам!$E$13,""),IF(B25=1,ИстЗам!$E$19,""),IF(B25=2,ИстЗам!$E$21,""),IF(B25=3,ИстЗам!$E$23,""),IF(B25=4,ИстЗам!$E$25,""))</f>
        <v>3. </v>
      </c>
      <c r="D25" s="9"/>
      <c r="E25" s="78" t="str">
        <f>IF(AND(D25=0,D26=0)," ",D25+D26)</f>
        <v> </v>
      </c>
      <c r="F25" s="78" t="str">
        <f>IF(F20="ТП1",PtsTWin,IF(F20="ТП2",PtsTLose,IF(F20="ТН",PtsTDraw,IF(OR(D23=0,D24=0,D25=0,D26=0)," ",IF(E25&lt;E23,PtsLose,IF(E25=E23,PtsDraw,PtsWin))))))</f>
        <v> </v>
      </c>
    </row>
    <row r="26" spans="2:6" ht="19.5" customHeight="1" thickBot="1">
      <c r="B26" s="79"/>
      <c r="C26" s="5" t="str">
        <f>CONCATENATE("4. ",IF(B25="A",ИстЗам!$E$8,""),IF(B25="B",ИстЗам!$E$10,""),IF(B25="C",ИстЗам!$E$12,""),IF(B25="D",ИстЗам!$E$14,""),IF(B25=1,ИстЗам!$E$20,""),IF(B25=2,ИстЗам!$E$22,""),IF(B25=3,ИстЗам!$E$24,""),IF(B25=4,ИстЗам!$E$26,""))</f>
        <v>4. </v>
      </c>
      <c r="D26" s="9"/>
      <c r="E26" s="78"/>
      <c r="F26" s="78"/>
    </row>
    <row r="27" ht="15" customHeight="1"/>
    <row r="28" spans="3:7" ht="18.75" thickBot="1">
      <c r="C28" s="4" t="s">
        <v>9</v>
      </c>
      <c r="D28" s="6">
        <f>TRIM(Тур1!D28)</f>
      </c>
      <c r="F28" s="23"/>
      <c r="G28" s="24">
        <f>IF(F28="ТП1",CONCATENATE("(техническое поражение '",B31,"')"),IF(F28="ТП2",CONCATENATE("(техническое поражение '",B33,"')"),IF(F28="ТН","(техническая ничья)","")))</f>
      </c>
    </row>
    <row r="29" ht="13.5" thickBot="1"/>
    <row r="30" spans="2:6" ht="19.5" customHeight="1" thickBot="1">
      <c r="B30" s="2" t="s">
        <v>0</v>
      </c>
      <c r="C30" s="2" t="s">
        <v>6</v>
      </c>
      <c r="D30" s="2" t="s">
        <v>20</v>
      </c>
      <c r="E30" s="2" t="s">
        <v>8</v>
      </c>
      <c r="F30" s="2" t="s">
        <v>7</v>
      </c>
    </row>
    <row r="31" spans="2:6" ht="19.5" customHeight="1" thickBot="1">
      <c r="B31" s="77">
        <v>1</v>
      </c>
      <c r="C31" s="5" t="str">
        <f>CONCATENATE("1. ",IF(B31="A",ИстЗам!$E$7,""),IF(B31="B",ИстЗам!$E$9,""),IF(B31="C",ИстЗам!$E$11,""),IF(B31="D",ИстЗам!$E$13,""),IF(B31=1,ИстЗам!$E$19,""),IF(B31=2,ИстЗам!$E$21,""),IF(B31=3,ИстЗам!$E$23,""),IF(B31=4,ИстЗам!$E$25,""))</f>
        <v>1. </v>
      </c>
      <c r="D31" s="9"/>
      <c r="E31" s="78" t="str">
        <f>IF(AND(D31=0,D32=0)," ",D31+D32)</f>
        <v> </v>
      </c>
      <c r="F31" s="78" t="str">
        <f>IF(F28="ТП1",PtsTLose,IF(F28="ТП2",PtsTWin,IF(F28="ТН",PtsTDraw,IF(OR(D31=0,D32=0,D33=0,D34=0)," ",IF(E31&lt;E33,PtsLose,IF(E31=E33,PtsDraw,PtsWin))))))</f>
        <v> </v>
      </c>
    </row>
    <row r="32" spans="2:6" ht="19.5" customHeight="1" thickBot="1">
      <c r="B32" s="77"/>
      <c r="C32" s="5" t="str">
        <f>CONCATENATE("2. ",IF(B31="A",ИстЗам!$E$8,""),IF(B31="B",ИстЗам!$E$10,""),IF(B31="C",ИстЗам!$E$12,""),IF(B31="D",ИстЗам!$E$14,""),IF(B31=1,ИстЗам!$E$20,""),IF(B31=2,ИстЗам!$E$22,""),IF(B31=3,ИстЗам!$E$24,""),IF(B31=4,ИстЗам!$E$26,""))</f>
        <v>2. </v>
      </c>
      <c r="D32" s="9"/>
      <c r="E32" s="78"/>
      <c r="F32" s="78"/>
    </row>
    <row r="33" spans="2:6" ht="19.5" customHeight="1" thickBot="1">
      <c r="B33" s="79" t="s">
        <v>3</v>
      </c>
      <c r="C33" s="5" t="str">
        <f>CONCATENATE("3. ",IF(B33="A",ИстЗам!$E$7,""),IF(B33="B",ИстЗам!$E$9,""),IF(B33="C",ИстЗам!$E$11,""),IF(B33="D",ИстЗам!$E$13,""),IF(B33=1,ИстЗам!$E$19,""),IF(B33=2,ИстЗам!$E$21,""),IF(B33=3,ИстЗам!$E$23,""),IF(B33=4,ИстЗам!$E$25,""))</f>
        <v>3. </v>
      </c>
      <c r="D33" s="9"/>
      <c r="E33" s="78" t="str">
        <f>IF(AND(D33=0,D34=0)," ",D33+D34)</f>
        <v> </v>
      </c>
      <c r="F33" s="78" t="str">
        <f>IF(F28="ТП1",PtsTWin,IF(F28="ТП2",PtsTLose,IF(F28="ТН",PtsTDraw,IF(OR(D31=0,D32=0,D33=0,D34=0)," ",IF(E33&lt;E31,PtsLose,IF(E33=E31,PtsDraw,PtsWin))))))</f>
        <v> </v>
      </c>
    </row>
    <row r="34" spans="2:6" ht="19.5" customHeight="1" thickBot="1">
      <c r="B34" s="79"/>
      <c r="C34" s="5" t="str">
        <f>CONCATENATE("4. ",IF(B33="A",ИстЗам!$E$8,""),IF(B33="B",ИстЗам!$E$10,""),IF(B33="C",ИстЗам!$E$12,""),IF(B33="D",ИстЗам!$E$14,""),IF(B33=1,ИстЗам!$E$20,""),IF(B33=2,ИстЗам!$E$22,""),IF(B33=3,ИстЗам!$E$24,""),IF(B33=4,ИстЗам!$E$26,""))</f>
        <v>4. </v>
      </c>
      <c r="D34" s="9"/>
      <c r="E34" s="78"/>
      <c r="F34" s="78"/>
    </row>
    <row r="35" ht="15" customHeight="1"/>
  </sheetData>
  <sheetProtection sheet="1" objects="1" scenarios="1"/>
  <mergeCells count="24">
    <mergeCell ref="B31:B32"/>
    <mergeCell ref="E31:E32"/>
    <mergeCell ref="F31:F32"/>
    <mergeCell ref="B33:B34"/>
    <mergeCell ref="E33:E34"/>
    <mergeCell ref="F33:F34"/>
    <mergeCell ref="B25:B26"/>
    <mergeCell ref="E25:E26"/>
    <mergeCell ref="F25:F26"/>
    <mergeCell ref="B17:B18"/>
    <mergeCell ref="E17:E18"/>
    <mergeCell ref="F17:F18"/>
    <mergeCell ref="B23:B24"/>
    <mergeCell ref="E23:E24"/>
    <mergeCell ref="F23:F24"/>
    <mergeCell ref="F7:F8"/>
    <mergeCell ref="F9:F10"/>
    <mergeCell ref="E9:E10"/>
    <mergeCell ref="B15:B16"/>
    <mergeCell ref="E15:E16"/>
    <mergeCell ref="F15:F16"/>
    <mergeCell ref="B7:B8"/>
    <mergeCell ref="B9:B10"/>
    <mergeCell ref="E7:E8"/>
  </mergeCells>
  <dataValidations count="2">
    <dataValidation type="whole" allowBlank="1" showInputMessage="1" showErrorMessage="1" error="Допустимый результат - от 1 до 300." sqref="D7:D10 D15:D18 D23:D26 D31:D34">
      <formula1>1</formula1>
      <formula2>300</formula2>
    </dataValidation>
    <dataValidation type="list" allowBlank="1" showInputMessage="1" showErrorMessage="1" error="Допустимые значения:&#10;пустое значение - обычная партия;&#10;&quot;ТП1&quot; - техническое поражение 1-й пары;&#10;&quot;ТП2&quot; - техническое поражение 2-й пары;&#10;&quot;ТН&quot; - техническая ничья." sqref="F4 F12 F20 F28">
      <formula1>"ТП1,ТП2,ТН"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32.75390625" style="0" customWidth="1"/>
    <col min="3" max="3" width="9.375" style="0" bestFit="1" customWidth="1"/>
  </cols>
  <sheetData>
    <row r="1" ht="15" customHeight="1"/>
    <row r="2" spans="1:8" ht="24.75" customHeight="1">
      <c r="A2" s="58" t="s">
        <v>31</v>
      </c>
      <c r="B2" s="58"/>
      <c r="C2" s="58"/>
      <c r="D2" s="58"/>
      <c r="E2" s="58"/>
      <c r="F2" s="58"/>
      <c r="G2" s="58"/>
      <c r="H2" s="58"/>
    </row>
    <row r="3" ht="15" customHeight="1" thickBot="1"/>
    <row r="4" spans="1:8" s="1" customFormat="1" ht="19.5" customHeight="1" thickBot="1">
      <c r="A4" s="80" t="s">
        <v>17</v>
      </c>
      <c r="B4" s="80" t="s">
        <v>18</v>
      </c>
      <c r="C4" s="63" t="s">
        <v>19</v>
      </c>
      <c r="D4" s="67"/>
      <c r="E4" s="67"/>
      <c r="F4" s="68"/>
      <c r="G4" s="69" t="s">
        <v>21</v>
      </c>
      <c r="H4" s="71" t="s">
        <v>22</v>
      </c>
    </row>
    <row r="5" spans="1:8" ht="19.5" customHeight="1" thickBot="1">
      <c r="A5" s="81"/>
      <c r="B5" s="81"/>
      <c r="C5" s="35">
        <f>TRIM(Тур1!D4)</f>
      </c>
      <c r="D5" s="35">
        <f>TRIM(Тур1!D12)</f>
      </c>
      <c r="E5" s="35">
        <f>TRIM(Тур1!D20)</f>
      </c>
      <c r="F5" s="35">
        <f>TRIM(Тур1!D28)</f>
      </c>
      <c r="G5" s="70"/>
      <c r="H5" s="72"/>
    </row>
    <row r="6" spans="1:8" ht="19.5" customHeight="1" thickBot="1" thickTop="1">
      <c r="A6" s="61">
        <v>1</v>
      </c>
      <c r="B6" s="38">
        <f>TRIM(Хозяева!$C$4)</f>
      </c>
      <c r="C6" s="39" t="str">
        <f>IF(OR(Тур1!$B$7="A",Тур1!$B$7="B",Тур1!$B$7="C",Тур1!$B$7="D"),Тур1!$F$7,Тур1!$F$9)</f>
        <v> </v>
      </c>
      <c r="D6" s="39" t="str">
        <f>IF(OR(Тур1!$B$15="A",Тур1!$B$15="B",Тур1!$B$15="C",Тур1!$B$15="D"),Тур1!$F$15,Тур1!$F$17)</f>
        <v> </v>
      </c>
      <c r="E6" s="39" t="str">
        <f>IF(OR(Тур1!$B$23="A",Тур1!$B$23="B",Тур1!$B$23="C",Тур1!$B$23="D"),Тур1!$F$23,Тур1!$F$25)</f>
        <v> </v>
      </c>
      <c r="F6" s="39" t="str">
        <f>IF(OR(Тур1!$B$31="A",Тур1!$B$31="B",Тур1!$B$31="C",Тур1!$B$31="D"),Тур1!$F$31,Тур1!$F$33)</f>
        <v> </v>
      </c>
      <c r="G6" s="39" t="str">
        <f aca="true" t="shared" si="0" ref="G6:G13">IF(AND(C6=" ",D6=" ",E6=" ",F6=" ")," ",IF(C6=" ",0,C6)+IF(D6=" ",0,D6)+IF(E6=" ",0,E6)+IF(F6=" ",0,F6))</f>
        <v> </v>
      </c>
      <c r="H6" s="39" t="str">
        <f>IF(OR(C6=" ",D6=" ",E6=" ",F6=" ")," ",G6)</f>
        <v> </v>
      </c>
    </row>
    <row r="7" spans="1:8" ht="19.5" customHeight="1" thickBot="1">
      <c r="A7" s="62"/>
      <c r="B7" s="40">
        <f>TRIM(Гости!$C$4)</f>
      </c>
      <c r="C7" s="41" t="str">
        <f>IF(OR(Тур1!$B$9="A",Тур1!$B$9="B",Тур1!$B$9="C",Тур1!$B$9="D"),Тур1!$F$7,Тур1!$F$9)</f>
        <v> </v>
      </c>
      <c r="D7" s="41" t="str">
        <f>IF(OR(Тур1!$B$17="A",Тур1!$B$17="B",Тур1!$B$17="C",Тур1!$B$17="D"),Тур1!$F$15,Тур1!$F$17)</f>
        <v> </v>
      </c>
      <c r="E7" s="41" t="str">
        <f>IF(OR(Тур1!$B$25="A",Тур1!$B$25="B",Тур1!$B$25="C",Тур1!$B$25="D"),Тур1!$F$23,Тур1!$F$25)</f>
        <v> </v>
      </c>
      <c r="F7" s="41" t="str">
        <f>IF(OR(Тур1!$B$33="A",Тур1!$B$33="B",Тур1!$B$33="C",Тур1!$B$33="D"),Тур1!$F$31,Тур1!$F$33)</f>
        <v> </v>
      </c>
      <c r="G7" s="41" t="str">
        <f t="shared" si="0"/>
        <v> </v>
      </c>
      <c r="H7" s="41" t="str">
        <f>IF(OR(C6=" ",D6=" ",E6=" ",F6=" ")," ",G7)</f>
        <v> </v>
      </c>
    </row>
    <row r="8" spans="1:8" ht="19.5" customHeight="1" thickBot="1" thickTop="1">
      <c r="A8" s="59">
        <v>2</v>
      </c>
      <c r="B8" s="36">
        <f>TRIM(Хозяева!$C$4)</f>
      </c>
      <c r="C8" s="37" t="str">
        <f>IF(OR(Тур2!$B$7="A",Тур2!$B$7="B",Тур2!$B$7="C",Тур2!$B$7="D"),Тур2!$F$7,Тур2!$F$9)</f>
        <v> </v>
      </c>
      <c r="D8" s="37" t="str">
        <f>IF(OR(Тур2!$B$15="A",Тур2!$B$15="B",Тур2!$B$15="C",Тур2!$B$15="D"),Тур2!$F$15,Тур2!$F$17)</f>
        <v> </v>
      </c>
      <c r="E8" s="37" t="str">
        <f>IF(OR(Тур2!$B$23="A",Тур2!$B$23="B",Тур2!$B$23="C",Тур2!$B$23="D"),Тур2!$F$23,Тур2!$F$25)</f>
        <v> </v>
      </c>
      <c r="F8" s="37" t="str">
        <f>IF(OR(Тур2!$B$31="A",Тур2!$B$31="B",Тур2!$B$31="C",Тур2!$B$31="D"),Тур2!$F$31,Тур2!$F$33)</f>
        <v> </v>
      </c>
      <c r="G8" s="37" t="str">
        <f t="shared" si="0"/>
        <v> </v>
      </c>
      <c r="H8" s="37" t="str">
        <f>IF(OR(C8=" ",D8=" ",E8=" ",F8=" ",H6=" ")," ",H6+G8)</f>
        <v> </v>
      </c>
    </row>
    <row r="9" spans="1:8" ht="19.5" customHeight="1" thickBot="1">
      <c r="A9" s="60"/>
      <c r="B9" s="42">
        <f>TRIM(Гости!$C$4)</f>
      </c>
      <c r="C9" s="22" t="str">
        <f>IF(OR(Тур2!$B$9="A",Тур2!$B$9="B",Тур2!$B$9="C",Тур2!$B$9="D"),Тур2!$F$7,Тур2!$F$9)</f>
        <v> </v>
      </c>
      <c r="D9" s="22" t="str">
        <f>IF(OR(Тур2!$B$17="A",Тур2!$B$17="B",Тур2!$B$17="C",Тур2!$B$17="D"),Тур2!$F$15,Тур2!$F$17)</f>
        <v> </v>
      </c>
      <c r="E9" s="22" t="str">
        <f>IF(OR(Тур2!$B$25="A",Тур2!$B$25="B",Тур2!$B$25="C",Тур2!$B$25="D"),Тур2!$F$23,Тур2!$F$25)</f>
        <v> </v>
      </c>
      <c r="F9" s="22" t="str">
        <f>IF(OR(Тур2!$B$33="A",Тур2!$B$33="B",Тур2!$B$33="C",Тур2!$B$33="D"),Тур2!$F$31,Тур2!$F$33)</f>
        <v> </v>
      </c>
      <c r="G9" s="22" t="str">
        <f t="shared" si="0"/>
        <v> </v>
      </c>
      <c r="H9" s="22" t="str">
        <f>IF(OR(C8=" ",D8=" ",E8=" ",F8=" ",H6=" ")," ",H7+G9)</f>
        <v> </v>
      </c>
    </row>
    <row r="10" spans="1:8" ht="19.5" customHeight="1" thickBot="1" thickTop="1">
      <c r="A10" s="61">
        <v>3</v>
      </c>
      <c r="B10" s="38">
        <f>TRIM(Хозяева!$C$4)</f>
      </c>
      <c r="C10" s="39" t="str">
        <f>IF(OR(Тур3!$B$7="A",Тур3!$B$7="B",Тур3!$B$7="C",Тур3!$B$7="D"),Тур3!$F$7,Тур3!$F$9)</f>
        <v> </v>
      </c>
      <c r="D10" s="39" t="str">
        <f>IF(OR(Тур3!$B$15="A",Тур3!$B$15="B",Тур3!$B$15="C",Тур3!$B$15="D"),Тур3!$F$15,Тур3!$F$17)</f>
        <v> </v>
      </c>
      <c r="E10" s="39" t="str">
        <f>IF(OR(Тур3!$B$23="A",Тур3!$B$23="B",Тур3!$B$23="C",Тур3!$B$23="D"),Тур3!$F$23,Тур3!$F$25)</f>
        <v> </v>
      </c>
      <c r="F10" s="39" t="str">
        <f>IF(OR(Тур3!$B$31="A",Тур3!$B$31="B",Тур3!$B$31="C",Тур3!$B$31="D"),Тур3!$F$31,Тур3!$F$33)</f>
        <v> </v>
      </c>
      <c r="G10" s="39" t="str">
        <f t="shared" si="0"/>
        <v> </v>
      </c>
      <c r="H10" s="39" t="str">
        <f>IF(OR(C10=" ",D10=" ",E10=" ",F10=" ",H8=" ")," ",H8+G10)</f>
        <v> </v>
      </c>
    </row>
    <row r="11" spans="1:8" ht="19.5" customHeight="1" thickBot="1">
      <c r="A11" s="62"/>
      <c r="B11" s="40">
        <f>TRIM(Гости!$C$4)</f>
      </c>
      <c r="C11" s="41" t="str">
        <f>IF(OR(Тур3!$B$9="A",Тур3!$B$9="B",Тур3!$B$9="C",Тур3!$B$9="D"),Тур3!$F$7,Тур3!$F$9)</f>
        <v> </v>
      </c>
      <c r="D11" s="41" t="str">
        <f>IF(OR(Тур3!$B$17="A",Тур3!$B$17="B",Тур3!$B$17="C",Тур3!$B$17="D"),Тур3!$F$15,Тур3!$F$17)</f>
        <v> </v>
      </c>
      <c r="E11" s="41" t="str">
        <f>IF(OR(Тур3!$B$25="A",Тур3!$B$25="B",Тур3!$B$25="C",Тур3!$B$25="D"),Тур3!$F$23,Тур3!$F$25)</f>
        <v> </v>
      </c>
      <c r="F11" s="41" t="str">
        <f>IF(OR(Тур3!$B$33="A",Тур3!$B$33="B",Тур3!$B$33="C",Тур3!$B$33="D"),Тур3!$F$31,Тур3!$F$33)</f>
        <v> </v>
      </c>
      <c r="G11" s="41" t="str">
        <f t="shared" si="0"/>
        <v> </v>
      </c>
      <c r="H11" s="41" t="str">
        <f>IF(OR(C10=" ",D10=" ",E10=" ",F10=" ",H8=" ")," ",H9+G11)</f>
        <v> </v>
      </c>
    </row>
    <row r="12" spans="1:8" ht="19.5" customHeight="1" thickBot="1" thickTop="1">
      <c r="A12" s="61">
        <v>4</v>
      </c>
      <c r="B12" s="38">
        <f>TRIM(Хозяева!$C$4)</f>
      </c>
      <c r="C12" s="39" t="str">
        <f>IF(OR(Тур4!$B$7="A",Тур4!$B$7="B",Тур4!$B$7="C",Тур4!$B$7="D"),Тур4!$F$7,Тур4!$F$9)</f>
        <v> </v>
      </c>
      <c r="D12" s="39" t="str">
        <f>IF(OR(Тур4!$B$15="A",Тур4!$B$15="B",Тур4!$B$15="C",Тур4!$B$15="D"),Тур4!$F$15,Тур4!$F$17)</f>
        <v> </v>
      </c>
      <c r="E12" s="39" t="str">
        <f>IF(OR(Тур4!$B$23="A",Тур4!$B$23="B",Тур4!$B$23="C",Тур4!$B$23="D"),Тур4!$F$23,Тур4!$F$25)</f>
        <v> </v>
      </c>
      <c r="F12" s="39" t="str">
        <f>IF(OR(Тур4!$B$31="A",Тур4!$B$31="B",Тур4!$B$31="C",Тур4!$B$31="D"),Тур4!$F$31,Тур4!$F$33)</f>
        <v> </v>
      </c>
      <c r="G12" s="44" t="str">
        <f t="shared" si="0"/>
        <v> </v>
      </c>
      <c r="H12" s="45" t="str">
        <f>IF(OR(C12=" ",D12=" ",E12=" ",F12=" ",H10=" ")," ",H10+G12)</f>
        <v> </v>
      </c>
    </row>
    <row r="13" spans="1:8" ht="19.5" customHeight="1" thickBot="1">
      <c r="A13" s="62"/>
      <c r="B13" s="40">
        <f>TRIM(Гости!$C$4)</f>
      </c>
      <c r="C13" s="41" t="str">
        <f>IF(OR(Тур4!$B$9="A",Тур4!$B$9="B",Тур4!$B$9="C",Тур4!$B$9="D"),Тур4!$F$7,Тур4!$F$9)</f>
        <v> </v>
      </c>
      <c r="D13" s="41" t="str">
        <f>IF(OR(Тур4!$B$17="A",Тур4!$B$17="B",Тур4!$B$17="C",Тур4!$B$17="D"),Тур4!$F$15,Тур4!$F$17)</f>
        <v> </v>
      </c>
      <c r="E13" s="41" t="str">
        <f>IF(OR(Тур4!$B$25="A",Тур4!$B$25="B",Тур4!$B$25="C",Тур4!$B$25="D"),Тур4!$F$23,Тур4!$F$25)</f>
        <v> </v>
      </c>
      <c r="F13" s="41" t="str">
        <f>IF(OR(Тур4!$B$33="A",Тур4!$B$33="B",Тур4!$B$33="C",Тур4!$B$33="D"),Тур4!$F$31,Тур4!$F$33)</f>
        <v> </v>
      </c>
      <c r="G13" s="46" t="str">
        <f t="shared" si="0"/>
        <v> </v>
      </c>
      <c r="H13" s="47" t="str">
        <f>IF(OR(C12=" ",D12=" ",E12=" ",F12=" ",H10=" ")," ",H11+G13)</f>
        <v> </v>
      </c>
    </row>
    <row r="14" ht="16.5" thickTop="1">
      <c r="C14" s="43"/>
    </row>
  </sheetData>
  <sheetProtection sheet="1" objects="1" scenarios="1"/>
  <mergeCells count="10">
    <mergeCell ref="A2:H2"/>
    <mergeCell ref="C4:F4"/>
    <mergeCell ref="A12:A13"/>
    <mergeCell ref="H4:H5"/>
    <mergeCell ref="B4:B5"/>
    <mergeCell ref="A4:A5"/>
    <mergeCell ref="A6:A7"/>
    <mergeCell ref="A8:A9"/>
    <mergeCell ref="A10:A11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5" width="18.75390625" style="1" customWidth="1"/>
  </cols>
  <sheetData>
    <row r="1" ht="15" customHeight="1"/>
    <row r="2" spans="1:5" ht="24.75" customHeight="1">
      <c r="A2" s="58" t="s">
        <v>33</v>
      </c>
      <c r="B2" s="58"/>
      <c r="C2" s="58"/>
      <c r="D2" s="58"/>
      <c r="E2" s="58"/>
    </row>
    <row r="3" ht="15" customHeight="1"/>
    <row r="4" spans="2:4" ht="18.75">
      <c r="B4" s="4" t="s">
        <v>11</v>
      </c>
      <c r="C4" s="82">
        <f>TRIM(Хозяева!C4)</f>
      </c>
      <c r="D4" s="57"/>
    </row>
    <row r="5" ht="13.5" thickBot="1"/>
    <row r="6" spans="1:5" ht="19.5" customHeight="1" thickBot="1">
      <c r="A6" s="26" t="s">
        <v>0</v>
      </c>
      <c r="B6" s="26" t="s">
        <v>13</v>
      </c>
      <c r="C6" s="26" t="s">
        <v>14</v>
      </c>
      <c r="D6" s="26" t="s">
        <v>15</v>
      </c>
      <c r="E6" s="26" t="s">
        <v>24</v>
      </c>
    </row>
    <row r="7" spans="1:5" ht="19.5" customHeight="1" thickBot="1" thickTop="1">
      <c r="A7" s="61" t="s">
        <v>2</v>
      </c>
      <c r="B7" s="28">
        <f>TRIM(Хозяева!B8)</f>
      </c>
      <c r="C7" s="28">
        <f>IF(Хозяева!C8="",B7,Хозяева!C8)</f>
      </c>
      <c r="D7" s="28">
        <f>IF(Хозяева!D8="",C7,Хозяева!D8)</f>
      </c>
      <c r="E7" s="28">
        <f>IF(Хозяева!E8="",D7,Хозяева!E8)</f>
      </c>
    </row>
    <row r="8" spans="1:5" ht="19.5" customHeight="1" thickBot="1">
      <c r="A8" s="62"/>
      <c r="B8" s="29">
        <f>TRIM(Хозяева!B9)</f>
      </c>
      <c r="C8" s="29">
        <f>IF(Хозяева!C9="",B8,Хозяева!C9)</f>
      </c>
      <c r="D8" s="29">
        <f>IF(Хозяева!D9="",C8,Хозяева!D9)</f>
      </c>
      <c r="E8" s="29">
        <f>IF(Хозяева!E9="",D8,Хозяева!E9)</f>
      </c>
    </row>
    <row r="9" spans="1:5" ht="19.5" customHeight="1" thickBot="1" thickTop="1">
      <c r="A9" s="59" t="s">
        <v>3</v>
      </c>
      <c r="B9" s="27">
        <f>TRIM(Хозяева!B10)</f>
      </c>
      <c r="C9" s="27">
        <f>IF(Хозяева!C10="",B9,Хозяева!C10)</f>
      </c>
      <c r="D9" s="27">
        <f>IF(Хозяева!D10="",C9,Хозяева!D10)</f>
      </c>
      <c r="E9" s="27">
        <f>IF(Хозяева!E10="",D9,Хозяева!E10)</f>
      </c>
    </row>
    <row r="10" spans="1:5" ht="19.5" customHeight="1" thickBot="1">
      <c r="A10" s="60"/>
      <c r="B10" s="30">
        <f>TRIM(Хозяева!B11)</f>
      </c>
      <c r="C10" s="30">
        <f>IF(Хозяева!C11="",B10,Хозяева!C11)</f>
      </c>
      <c r="D10" s="30">
        <f>IF(Хозяева!D11="",C10,Хозяева!D11)</f>
      </c>
      <c r="E10" s="30">
        <f>IF(Хозяева!E11="",D10,Хозяева!E11)</f>
      </c>
    </row>
    <row r="11" spans="1:5" ht="19.5" customHeight="1" thickBot="1" thickTop="1">
      <c r="A11" s="61" t="s">
        <v>4</v>
      </c>
      <c r="B11" s="28">
        <f>TRIM(Хозяева!B12)</f>
      </c>
      <c r="C11" s="28">
        <f>IF(Хозяева!C12="",B11,Хозяева!C12)</f>
      </c>
      <c r="D11" s="28">
        <f>IF(Хозяева!D12="",C11,Хозяева!D12)</f>
      </c>
      <c r="E11" s="28">
        <f>IF(Хозяева!E12="",D11,Хозяева!E12)</f>
      </c>
    </row>
    <row r="12" spans="1:5" ht="19.5" customHeight="1" thickBot="1">
      <c r="A12" s="62"/>
      <c r="B12" s="29">
        <f>TRIM(Хозяева!B13)</f>
      </c>
      <c r="C12" s="29">
        <f>IF(Хозяева!C13="",B12,Хозяева!C13)</f>
      </c>
      <c r="D12" s="29">
        <f>IF(Хозяева!D13="",C12,Хозяева!D13)</f>
      </c>
      <c r="E12" s="29">
        <f>IF(Хозяева!E13="",D12,Хозяева!E13)</f>
      </c>
    </row>
    <row r="13" spans="1:5" ht="19.5" customHeight="1" thickBot="1" thickTop="1">
      <c r="A13" s="61" t="s">
        <v>23</v>
      </c>
      <c r="B13" s="28">
        <f>TRIM(Хозяева!B14)</f>
      </c>
      <c r="C13" s="28">
        <f>IF(Хозяева!C14="",B13,Хозяева!C14)</f>
      </c>
      <c r="D13" s="28">
        <f>IF(Хозяева!D14="",C13,Хозяева!D14)</f>
      </c>
      <c r="E13" s="28">
        <f>IF(Хозяева!E14="",D13,Хозяева!E14)</f>
      </c>
    </row>
    <row r="14" spans="1:5" ht="19.5" customHeight="1" thickBot="1">
      <c r="A14" s="62"/>
      <c r="B14" s="29">
        <f>TRIM(Хозяева!B15)</f>
      </c>
      <c r="C14" s="29">
        <f>IF(Хозяева!C15="",B14,Хозяева!C15)</f>
      </c>
      <c r="D14" s="29">
        <f>IF(Хозяева!D15="",C14,Хозяева!D15)</f>
      </c>
      <c r="E14" s="29">
        <f>IF(Хозяева!E15="",D14,Хозяева!E15)</f>
      </c>
    </row>
    <row r="15" ht="24.75" customHeight="1" thickTop="1"/>
    <row r="16" spans="2:4" ht="18.75">
      <c r="B16" s="4" t="s">
        <v>12</v>
      </c>
      <c r="C16" s="82">
        <f>TRIM(Гости!C4)</f>
      </c>
      <c r="D16" s="56"/>
    </row>
    <row r="17" ht="13.5" thickBot="1"/>
    <row r="18" spans="1:5" ht="19.5" customHeight="1" thickBot="1">
      <c r="A18" s="26" t="s">
        <v>0</v>
      </c>
      <c r="B18" s="26" t="s">
        <v>13</v>
      </c>
      <c r="C18" s="26" t="s">
        <v>14</v>
      </c>
      <c r="D18" s="26" t="s">
        <v>15</v>
      </c>
      <c r="E18" s="26" t="s">
        <v>24</v>
      </c>
    </row>
    <row r="19" spans="1:5" ht="19.5" customHeight="1" thickBot="1" thickTop="1">
      <c r="A19" s="61">
        <v>1</v>
      </c>
      <c r="B19" s="32">
        <f>TRIM(Гости!B8)</f>
      </c>
      <c r="C19" s="32">
        <f>IF(Гости!C8="",B19,Гости!C8)</f>
      </c>
      <c r="D19" s="32">
        <f>IF(Гости!D8="",C19,Гости!D8)</f>
      </c>
      <c r="E19" s="32">
        <f>IF(Гости!E8="",D19,Гости!E8)</f>
      </c>
    </row>
    <row r="20" spans="1:5" ht="19.5" customHeight="1" thickBot="1">
      <c r="A20" s="62"/>
      <c r="B20" s="33">
        <f>TRIM(Гости!B9)</f>
      </c>
      <c r="C20" s="33">
        <f>IF(Гости!C9="",B20,Гости!C9)</f>
      </c>
      <c r="D20" s="33">
        <f>IF(Гости!D9="",C20,Гости!D9)</f>
      </c>
      <c r="E20" s="33">
        <f>IF(Гости!E9="",D20,Гости!E9)</f>
      </c>
    </row>
    <row r="21" spans="1:5" ht="19.5" customHeight="1" thickBot="1" thickTop="1">
      <c r="A21" s="59">
        <v>2</v>
      </c>
      <c r="B21" s="31">
        <f>TRIM(Гости!B10)</f>
      </c>
      <c r="C21" s="31">
        <f>IF(Гости!C10="",B21,Гости!C10)</f>
      </c>
      <c r="D21" s="31">
        <f>IF(Гости!D10="",C21,Гости!D10)</f>
      </c>
      <c r="E21" s="31">
        <f>IF(Гости!E10="",D21,Гости!E10)</f>
      </c>
    </row>
    <row r="22" spans="1:5" ht="19.5" customHeight="1" thickBot="1">
      <c r="A22" s="60"/>
      <c r="B22" s="34">
        <f>TRIM(Гости!B11)</f>
      </c>
      <c r="C22" s="34">
        <f>IF(Гости!C11="",B22,Гости!C11)</f>
      </c>
      <c r="D22" s="34">
        <f>IF(Гости!D11="",C22,Гости!D11)</f>
      </c>
      <c r="E22" s="34">
        <f>IF(Гости!E11="",D22,Гости!E11)</f>
      </c>
    </row>
    <row r="23" spans="1:5" ht="19.5" customHeight="1" thickBot="1" thickTop="1">
      <c r="A23" s="61">
        <v>3</v>
      </c>
      <c r="B23" s="32">
        <f>TRIM(Гости!B12)</f>
      </c>
      <c r="C23" s="32">
        <f>IF(Гости!C12="",B23,Гости!C12)</f>
      </c>
      <c r="D23" s="32">
        <f>IF(Гости!D12="",C23,Гости!D12)</f>
      </c>
      <c r="E23" s="32">
        <f>IF(Гости!E12="",D23,Гости!E12)</f>
      </c>
    </row>
    <row r="24" spans="1:5" ht="19.5" customHeight="1" thickBot="1">
      <c r="A24" s="62"/>
      <c r="B24" s="33">
        <f>TRIM(Гости!B13)</f>
      </c>
      <c r="C24" s="33">
        <f>IF(Гости!C13="",B24,Гости!C13)</f>
      </c>
      <c r="D24" s="33">
        <f>IF(Гости!D13="",C24,Гости!D13)</f>
      </c>
      <c r="E24" s="33">
        <f>IF(Гости!E13="",D24,Гости!E13)</f>
      </c>
    </row>
    <row r="25" spans="1:5" ht="19.5" customHeight="1" thickBot="1" thickTop="1">
      <c r="A25" s="61">
        <v>4</v>
      </c>
      <c r="B25" s="32">
        <f>TRIM(Гости!B14)</f>
      </c>
      <c r="C25" s="32">
        <f>IF(Гости!C14="",B25,Гости!C14)</f>
      </c>
      <c r="D25" s="32">
        <f>IF(Гости!D14="",C25,Гости!D14)</f>
      </c>
      <c r="E25" s="32">
        <f>IF(Гости!E14="",D25,Гости!E14)</f>
      </c>
    </row>
    <row r="26" spans="1:5" ht="19.5" customHeight="1" thickBot="1">
      <c r="A26" s="62"/>
      <c r="B26" s="33">
        <f>TRIM(Гости!B15)</f>
      </c>
      <c r="C26" s="33">
        <f>IF(Гости!C15="",B26,Гости!C15)</f>
      </c>
      <c r="D26" s="33">
        <f>IF(Гости!D15="",C26,Гости!D15)</f>
      </c>
      <c r="E26" s="33">
        <f>IF(Гости!E15="",D26,Гости!E15)</f>
      </c>
    </row>
    <row r="27" ht="13.5" thickTop="1"/>
  </sheetData>
  <sheetProtection sheet="1" objects="1" scenarios="1"/>
  <mergeCells count="11">
    <mergeCell ref="A2:E2"/>
    <mergeCell ref="A7:A8"/>
    <mergeCell ref="A9:A10"/>
    <mergeCell ref="A11:A12"/>
    <mergeCell ref="C4:D4"/>
    <mergeCell ref="A13:A14"/>
    <mergeCell ref="A25:A26"/>
    <mergeCell ref="C16:D16"/>
    <mergeCell ref="A19:A20"/>
    <mergeCell ref="A21:A22"/>
    <mergeCell ref="A23:A2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9.00390625" defaultRowHeight="12.75"/>
  <cols>
    <col min="1" max="1" width="60.75390625" style="0" customWidth="1"/>
    <col min="2" max="2" width="15.75390625" style="0" customWidth="1"/>
  </cols>
  <sheetData>
    <row r="1" ht="15" customHeight="1"/>
    <row r="2" spans="1:2" ht="24.75" customHeight="1">
      <c r="A2" s="83" t="s">
        <v>32</v>
      </c>
      <c r="B2" s="83"/>
    </row>
    <row r="3" ht="15" customHeight="1" thickBot="1"/>
    <row r="4" spans="1:2" ht="19.5" customHeight="1" thickBot="1">
      <c r="A4" s="11" t="s">
        <v>26</v>
      </c>
      <c r="B4" s="11" t="s">
        <v>27</v>
      </c>
    </row>
    <row r="5" spans="1:2" ht="19.5" customHeight="1" thickBot="1">
      <c r="A5" s="12" t="s">
        <v>28</v>
      </c>
      <c r="B5" s="13">
        <v>1</v>
      </c>
    </row>
    <row r="6" spans="1:2" ht="19.5" customHeight="1" thickBot="1">
      <c r="A6" s="12" t="s">
        <v>29</v>
      </c>
      <c r="B6" s="13">
        <v>0.5</v>
      </c>
    </row>
    <row r="7" spans="1:2" ht="19.5" customHeight="1" thickBot="1">
      <c r="A7" s="12" t="s">
        <v>30</v>
      </c>
      <c r="B7" s="13">
        <v>0</v>
      </c>
    </row>
    <row r="8" spans="1:2" ht="19.5" customHeight="1" thickBot="1">
      <c r="A8" s="12" t="s">
        <v>46</v>
      </c>
      <c r="B8" s="13">
        <v>1</v>
      </c>
    </row>
    <row r="9" spans="1:2" ht="19.5" customHeight="1" thickBot="1">
      <c r="A9" s="12" t="s">
        <v>47</v>
      </c>
      <c r="B9" s="13">
        <v>0</v>
      </c>
    </row>
    <row r="10" spans="1:2" ht="19.5" customHeight="1" thickBot="1">
      <c r="A10" s="12" t="s">
        <v>48</v>
      </c>
      <c r="B10" s="13">
        <v>0</v>
      </c>
    </row>
  </sheetData>
  <sheetProtection sheet="1" objects="1" scenarios="1"/>
  <mergeCells count="1">
    <mergeCell ref="A2:B2"/>
  </mergeCells>
  <dataValidations count="2">
    <dataValidation type="whole" allowBlank="1" showInputMessage="1" showErrorMessage="1" error="Допустимые значения этого параметра - от 0 до 10" sqref="B5 B7:B10">
      <formula1>0</formula1>
      <formula2>10</formula2>
    </dataValidation>
    <dataValidation type="decimal" allowBlank="1" showInputMessage="1" showErrorMessage="1" error="Допустимые значения этого параметра - от 0 до 10" sqref="B6">
      <formula1>0</formula1>
      <formula2>10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user</cp:lastModifiedBy>
  <dcterms:created xsi:type="dcterms:W3CDTF">2004-03-06T13:30:13Z</dcterms:created>
  <dcterms:modified xsi:type="dcterms:W3CDTF">2005-04-11T09:30:19Z</dcterms:modified>
  <cp:category/>
  <cp:version/>
  <cp:contentType/>
  <cp:contentStatus/>
</cp:coreProperties>
</file>